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avby\Projekty\Gymnázium, Žďár nad Sázavou\Vnitřní dveře\Projekt\Rozpočet\"/>
    </mc:Choice>
  </mc:AlternateContent>
  <xr:revisionPtr revIDLastSave="0" documentId="13_ncr:1_{8A1856B1-6056-4233-B5E6-E0A57F65B87E}" xr6:coauthVersionLast="36" xr6:coauthVersionMax="36" xr10:uidLastSave="{00000000-0000-0000-0000-000000000000}"/>
  <bookViews>
    <workbookView xWindow="0" yWindow="0" windowWidth="28800" windowHeight="1162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Pol'!$A$1:$U$256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105" i="12" l="1"/>
  <c r="AC246" i="12" l="1"/>
  <c r="F39" i="1" s="1"/>
  <c r="F40" i="1" s="1"/>
  <c r="F9" i="12"/>
  <c r="G9" i="12"/>
  <c r="M9" i="12" s="1"/>
  <c r="I9" i="12"/>
  <c r="K9" i="12"/>
  <c r="O9" i="12"/>
  <c r="Q9" i="12"/>
  <c r="U9" i="12"/>
  <c r="F15" i="12"/>
  <c r="G15" i="12" s="1"/>
  <c r="I15" i="12"/>
  <c r="K15" i="12"/>
  <c r="O15" i="12"/>
  <c r="Q15" i="12"/>
  <c r="U15" i="12"/>
  <c r="F19" i="12"/>
  <c r="G19" i="12" s="1"/>
  <c r="M19" i="12" s="1"/>
  <c r="I19" i="12"/>
  <c r="K19" i="12"/>
  <c r="O19" i="12"/>
  <c r="Q19" i="12"/>
  <c r="U19" i="12"/>
  <c r="F23" i="12"/>
  <c r="G23" i="12"/>
  <c r="M23" i="12" s="1"/>
  <c r="I23" i="12"/>
  <c r="K23" i="12"/>
  <c r="O23" i="12"/>
  <c r="Q23" i="12"/>
  <c r="U23" i="12"/>
  <c r="F25" i="12"/>
  <c r="G25" i="12"/>
  <c r="M25" i="12" s="1"/>
  <c r="I25" i="12"/>
  <c r="K25" i="12"/>
  <c r="O25" i="12"/>
  <c r="Q25" i="12"/>
  <c r="U25" i="12"/>
  <c r="F27" i="12"/>
  <c r="G27" i="12" s="1"/>
  <c r="M27" i="12" s="1"/>
  <c r="I27" i="12"/>
  <c r="K27" i="12"/>
  <c r="O27" i="12"/>
  <c r="Q27" i="12"/>
  <c r="U27" i="12"/>
  <c r="F29" i="12"/>
  <c r="G29" i="12" s="1"/>
  <c r="M29" i="12" s="1"/>
  <c r="I29" i="12"/>
  <c r="K29" i="12"/>
  <c r="O29" i="12"/>
  <c r="Q29" i="12"/>
  <c r="U29" i="12"/>
  <c r="F35" i="12"/>
  <c r="G35" i="12"/>
  <c r="M35" i="12" s="1"/>
  <c r="I35" i="12"/>
  <c r="K35" i="12"/>
  <c r="O35" i="12"/>
  <c r="Q35" i="12"/>
  <c r="U35" i="12"/>
  <c r="F38" i="12"/>
  <c r="G38" i="12" s="1"/>
  <c r="I38" i="12"/>
  <c r="K38" i="12"/>
  <c r="O38" i="12"/>
  <c r="Q38" i="12"/>
  <c r="U38" i="12"/>
  <c r="F44" i="12"/>
  <c r="G44" i="12" s="1"/>
  <c r="M44" i="12" s="1"/>
  <c r="I44" i="12"/>
  <c r="K44" i="12"/>
  <c r="O44" i="12"/>
  <c r="Q44" i="12"/>
  <c r="U44" i="12"/>
  <c r="F56" i="12"/>
  <c r="G56" i="12" s="1"/>
  <c r="M56" i="12" s="1"/>
  <c r="I56" i="12"/>
  <c r="K56" i="12"/>
  <c r="O56" i="12"/>
  <c r="Q56" i="12"/>
  <c r="U56" i="12"/>
  <c r="F59" i="12"/>
  <c r="G59" i="12" s="1"/>
  <c r="M59" i="12" s="1"/>
  <c r="M58" i="12" s="1"/>
  <c r="I59" i="12"/>
  <c r="I58" i="12" s="1"/>
  <c r="K59" i="12"/>
  <c r="K58" i="12" s="1"/>
  <c r="O59" i="12"/>
  <c r="O58" i="12" s="1"/>
  <c r="Q59" i="12"/>
  <c r="Q58" i="12" s="1"/>
  <c r="U59" i="12"/>
  <c r="U58" i="12" s="1"/>
  <c r="F62" i="12"/>
  <c r="G62" i="12" s="1"/>
  <c r="I62" i="12"/>
  <c r="I61" i="12" s="1"/>
  <c r="K62" i="12"/>
  <c r="K61" i="12" s="1"/>
  <c r="O62" i="12"/>
  <c r="O61" i="12" s="1"/>
  <c r="Q62" i="12"/>
  <c r="Q61" i="12" s="1"/>
  <c r="U62" i="12"/>
  <c r="U61" i="12" s="1"/>
  <c r="F65" i="12"/>
  <c r="G65" i="12" s="1"/>
  <c r="M65" i="12" s="1"/>
  <c r="I65" i="12"/>
  <c r="K65" i="12"/>
  <c r="O65" i="12"/>
  <c r="Q65" i="12"/>
  <c r="U65" i="12"/>
  <c r="F67" i="12"/>
  <c r="G67" i="12" s="1"/>
  <c r="M67" i="12" s="1"/>
  <c r="I67" i="12"/>
  <c r="K67" i="12"/>
  <c r="O67" i="12"/>
  <c r="Q67" i="12"/>
  <c r="U67" i="12"/>
  <c r="F69" i="12"/>
  <c r="G69" i="12"/>
  <c r="M69" i="12" s="1"/>
  <c r="I69" i="12"/>
  <c r="K69" i="12"/>
  <c r="O69" i="12"/>
  <c r="Q69" i="12"/>
  <c r="U69" i="12"/>
  <c r="F71" i="12"/>
  <c r="G71" i="12"/>
  <c r="M71" i="12" s="1"/>
  <c r="I71" i="12"/>
  <c r="K71" i="12"/>
  <c r="O71" i="12"/>
  <c r="Q71" i="12"/>
  <c r="U71" i="12"/>
  <c r="F73" i="12"/>
  <c r="G73" i="12" s="1"/>
  <c r="M73" i="12" s="1"/>
  <c r="I73" i="12"/>
  <c r="K73" i="12"/>
  <c r="O73" i="12"/>
  <c r="Q73" i="12"/>
  <c r="U73" i="12"/>
  <c r="F76" i="12"/>
  <c r="G76" i="12" s="1"/>
  <c r="I76" i="12"/>
  <c r="I75" i="12" s="1"/>
  <c r="K76" i="12"/>
  <c r="K75" i="12" s="1"/>
  <c r="O76" i="12"/>
  <c r="O75" i="12" s="1"/>
  <c r="Q76" i="12"/>
  <c r="Q75" i="12" s="1"/>
  <c r="U76" i="12"/>
  <c r="U75" i="12" s="1"/>
  <c r="F79" i="12"/>
  <c r="G79" i="12"/>
  <c r="M79" i="12" s="1"/>
  <c r="I79" i="12"/>
  <c r="K79" i="12"/>
  <c r="O79" i="12"/>
  <c r="Q79" i="12"/>
  <c r="U79" i="12"/>
  <c r="F81" i="12"/>
  <c r="G81" i="12" s="1"/>
  <c r="M81" i="12" s="1"/>
  <c r="I81" i="12"/>
  <c r="K81" i="12"/>
  <c r="O81" i="12"/>
  <c r="Q81" i="12"/>
  <c r="U81" i="12"/>
  <c r="F83" i="12"/>
  <c r="G83" i="12" s="1"/>
  <c r="M83" i="12" s="1"/>
  <c r="I83" i="12"/>
  <c r="K83" i="12"/>
  <c r="O83" i="12"/>
  <c r="Q83" i="12"/>
  <c r="U83" i="12"/>
  <c r="F85" i="12"/>
  <c r="G85" i="12"/>
  <c r="M85" i="12" s="1"/>
  <c r="I85" i="12"/>
  <c r="K85" i="12"/>
  <c r="O85" i="12"/>
  <c r="Q85" i="12"/>
  <c r="U85" i="12"/>
  <c r="F87" i="12"/>
  <c r="G87" i="12"/>
  <c r="M87" i="12" s="1"/>
  <c r="I87" i="12"/>
  <c r="K87" i="12"/>
  <c r="O87" i="12"/>
  <c r="Q87" i="12"/>
  <c r="U87" i="12"/>
  <c r="F89" i="12"/>
  <c r="G89" i="12" s="1"/>
  <c r="M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3" i="12"/>
  <c r="G93" i="12"/>
  <c r="M93" i="12" s="1"/>
  <c r="I93" i="12"/>
  <c r="K93" i="12"/>
  <c r="O93" i="12"/>
  <c r="Q93" i="12"/>
  <c r="U93" i="12"/>
  <c r="F95" i="12"/>
  <c r="G95" i="12"/>
  <c r="M95" i="12" s="1"/>
  <c r="I95" i="12"/>
  <c r="K95" i="12"/>
  <c r="O95" i="12"/>
  <c r="Q95" i="12"/>
  <c r="U95" i="12"/>
  <c r="F97" i="12"/>
  <c r="G97" i="12" s="1"/>
  <c r="M97" i="12" s="1"/>
  <c r="I97" i="12"/>
  <c r="K97" i="12"/>
  <c r="O97" i="12"/>
  <c r="Q97" i="12"/>
  <c r="U97" i="12"/>
  <c r="F99" i="12"/>
  <c r="G99" i="12" s="1"/>
  <c r="M99" i="12" s="1"/>
  <c r="I99" i="12"/>
  <c r="K99" i="12"/>
  <c r="O99" i="12"/>
  <c r="Q99" i="12"/>
  <c r="U99" i="12"/>
  <c r="F101" i="12"/>
  <c r="G101" i="12"/>
  <c r="M101" i="12" s="1"/>
  <c r="I101" i="12"/>
  <c r="K101" i="12"/>
  <c r="O101" i="12"/>
  <c r="Q101" i="12"/>
  <c r="U101" i="12"/>
  <c r="F103" i="12"/>
  <c r="G103" i="12"/>
  <c r="M103" i="12" s="1"/>
  <c r="I103" i="12"/>
  <c r="K103" i="12"/>
  <c r="O103" i="12"/>
  <c r="Q103" i="12"/>
  <c r="U103" i="12"/>
  <c r="G105" i="12"/>
  <c r="M105" i="12" s="1"/>
  <c r="I105" i="12"/>
  <c r="K105" i="12"/>
  <c r="O105" i="12"/>
  <c r="Q105" i="12"/>
  <c r="U105" i="12"/>
  <c r="F107" i="12"/>
  <c r="G107" i="12" s="1"/>
  <c r="M107" i="12" s="1"/>
  <c r="I107" i="12"/>
  <c r="K107" i="12"/>
  <c r="O107" i="12"/>
  <c r="Q107" i="12"/>
  <c r="U107" i="12"/>
  <c r="F109" i="12"/>
  <c r="G109" i="12"/>
  <c r="M109" i="12" s="1"/>
  <c r="I109" i="12"/>
  <c r="K109" i="12"/>
  <c r="O109" i="12"/>
  <c r="Q109" i="12"/>
  <c r="U109" i="12"/>
  <c r="F111" i="12"/>
  <c r="G111" i="12"/>
  <c r="M111" i="12" s="1"/>
  <c r="I111" i="12"/>
  <c r="K111" i="12"/>
  <c r="O111" i="12"/>
  <c r="Q111" i="12"/>
  <c r="U111" i="12"/>
  <c r="F113" i="12"/>
  <c r="G113" i="12" s="1"/>
  <c r="M113" i="12" s="1"/>
  <c r="I113" i="12"/>
  <c r="K113" i="12"/>
  <c r="O113" i="12"/>
  <c r="Q113" i="12"/>
  <c r="U113" i="12"/>
  <c r="F115" i="12"/>
  <c r="G115" i="12" s="1"/>
  <c r="M115" i="12" s="1"/>
  <c r="I115" i="12"/>
  <c r="K115" i="12"/>
  <c r="O115" i="12"/>
  <c r="Q115" i="12"/>
  <c r="U115" i="12"/>
  <c r="F134" i="12"/>
  <c r="G134" i="12"/>
  <c r="M134" i="12" s="1"/>
  <c r="I134" i="12"/>
  <c r="K134" i="12"/>
  <c r="O134" i="12"/>
  <c r="Q134" i="12"/>
  <c r="U134" i="12"/>
  <c r="F136" i="12"/>
  <c r="G136" i="12"/>
  <c r="M136" i="12" s="1"/>
  <c r="I136" i="12"/>
  <c r="K136" i="12"/>
  <c r="O136" i="12"/>
  <c r="Q136" i="12"/>
  <c r="U136" i="12"/>
  <c r="F138" i="12"/>
  <c r="G138" i="12" s="1"/>
  <c r="I138" i="12"/>
  <c r="K138" i="12"/>
  <c r="O138" i="12"/>
  <c r="Q138" i="12"/>
  <c r="U138" i="12"/>
  <c r="F140" i="12"/>
  <c r="G140" i="12" s="1"/>
  <c r="M140" i="12" s="1"/>
  <c r="I140" i="12"/>
  <c r="K140" i="12"/>
  <c r="O140" i="12"/>
  <c r="Q140" i="12"/>
  <c r="U140" i="12"/>
  <c r="F142" i="12"/>
  <c r="G142" i="12" s="1"/>
  <c r="M142" i="12" s="1"/>
  <c r="I142" i="12"/>
  <c r="K142" i="12"/>
  <c r="O142" i="12"/>
  <c r="Q142" i="12"/>
  <c r="U142" i="12"/>
  <c r="F144" i="12"/>
  <c r="G144" i="12" s="1"/>
  <c r="M144" i="12" s="1"/>
  <c r="I144" i="12"/>
  <c r="K144" i="12"/>
  <c r="O144" i="12"/>
  <c r="Q144" i="12"/>
  <c r="U144" i="12"/>
  <c r="F146" i="12"/>
  <c r="G146" i="12" s="1"/>
  <c r="M146" i="12" s="1"/>
  <c r="I146" i="12"/>
  <c r="K146" i="12"/>
  <c r="O146" i="12"/>
  <c r="Q146" i="12"/>
  <c r="U146" i="12"/>
  <c r="F148" i="12"/>
  <c r="G148" i="12"/>
  <c r="M148" i="12" s="1"/>
  <c r="I148" i="12"/>
  <c r="K148" i="12"/>
  <c r="O148" i="12"/>
  <c r="Q148" i="12"/>
  <c r="U148" i="12"/>
  <c r="F150" i="12"/>
  <c r="G150" i="12"/>
  <c r="M150" i="12" s="1"/>
  <c r="I150" i="12"/>
  <c r="K150" i="12"/>
  <c r="O150" i="12"/>
  <c r="Q150" i="12"/>
  <c r="U150" i="12"/>
  <c r="F152" i="12"/>
  <c r="G152" i="12" s="1"/>
  <c r="M152" i="12" s="1"/>
  <c r="I152" i="12"/>
  <c r="K152" i="12"/>
  <c r="O152" i="12"/>
  <c r="Q152" i="12"/>
  <c r="U152" i="12"/>
  <c r="F154" i="12"/>
  <c r="G154" i="12" s="1"/>
  <c r="M154" i="12" s="1"/>
  <c r="I154" i="12"/>
  <c r="K154" i="12"/>
  <c r="O154" i="12"/>
  <c r="Q154" i="12"/>
  <c r="U154" i="12"/>
  <c r="F156" i="12"/>
  <c r="G156" i="12"/>
  <c r="M156" i="12" s="1"/>
  <c r="I156" i="12"/>
  <c r="K156" i="12"/>
  <c r="O156" i="12"/>
  <c r="Q156" i="12"/>
  <c r="U156" i="12"/>
  <c r="F158" i="12"/>
  <c r="G158" i="12" s="1"/>
  <c r="I158" i="12"/>
  <c r="I157" i="12" s="1"/>
  <c r="K158" i="12"/>
  <c r="K157" i="12" s="1"/>
  <c r="O158" i="12"/>
  <c r="O157" i="12" s="1"/>
  <c r="Q158" i="12"/>
  <c r="Q157" i="12" s="1"/>
  <c r="U158" i="12"/>
  <c r="U157" i="12" s="1"/>
  <c r="F163" i="12"/>
  <c r="G163" i="12" s="1"/>
  <c r="M163" i="12" s="1"/>
  <c r="I163" i="12"/>
  <c r="K163" i="12"/>
  <c r="O163" i="12"/>
  <c r="O162" i="12" s="1"/>
  <c r="Q163" i="12"/>
  <c r="U163" i="12"/>
  <c r="F167" i="12"/>
  <c r="G167" i="12"/>
  <c r="M167" i="12" s="1"/>
  <c r="I167" i="12"/>
  <c r="K167" i="12"/>
  <c r="O167" i="12"/>
  <c r="Q167" i="12"/>
  <c r="U167" i="12"/>
  <c r="F171" i="12"/>
  <c r="G171" i="12"/>
  <c r="M171" i="12" s="1"/>
  <c r="I171" i="12"/>
  <c r="K171" i="12"/>
  <c r="O171" i="12"/>
  <c r="Q171" i="12"/>
  <c r="U171" i="12"/>
  <c r="F173" i="12"/>
  <c r="G173" i="12" s="1"/>
  <c r="I173" i="12"/>
  <c r="K173" i="12"/>
  <c r="O173" i="12"/>
  <c r="Q173" i="12"/>
  <c r="U173" i="12"/>
  <c r="F176" i="12"/>
  <c r="G176" i="12" s="1"/>
  <c r="M176" i="12" s="1"/>
  <c r="I176" i="12"/>
  <c r="K176" i="12"/>
  <c r="O176" i="12"/>
  <c r="Q176" i="12"/>
  <c r="U176" i="12"/>
  <c r="F187" i="12"/>
  <c r="G187" i="12" s="1"/>
  <c r="M187" i="12" s="1"/>
  <c r="I187" i="12"/>
  <c r="K187" i="12"/>
  <c r="O187" i="12"/>
  <c r="Q187" i="12"/>
  <c r="U187" i="12"/>
  <c r="F190" i="12"/>
  <c r="G190" i="12"/>
  <c r="M190" i="12" s="1"/>
  <c r="M189" i="12" s="1"/>
  <c r="I190" i="12"/>
  <c r="I189" i="12" s="1"/>
  <c r="K190" i="12"/>
  <c r="K189" i="12" s="1"/>
  <c r="O190" i="12"/>
  <c r="O189" i="12" s="1"/>
  <c r="Q190" i="12"/>
  <c r="Q189" i="12" s="1"/>
  <c r="U190" i="12"/>
  <c r="U189" i="12" s="1"/>
  <c r="F208" i="12"/>
  <c r="G208" i="12" s="1"/>
  <c r="I208" i="12"/>
  <c r="K208" i="12"/>
  <c r="K207" i="12" s="1"/>
  <c r="O208" i="12"/>
  <c r="O207" i="12" s="1"/>
  <c r="Q208" i="12"/>
  <c r="U208" i="12"/>
  <c r="F210" i="12"/>
  <c r="G210" i="12" s="1"/>
  <c r="M210" i="12" s="1"/>
  <c r="I210" i="12"/>
  <c r="K210" i="12"/>
  <c r="O210" i="12"/>
  <c r="Q210" i="12"/>
  <c r="U210" i="12"/>
  <c r="F228" i="12"/>
  <c r="G228" i="12"/>
  <c r="M228" i="12" s="1"/>
  <c r="I228" i="12"/>
  <c r="K228" i="12"/>
  <c r="O228" i="12"/>
  <c r="Q228" i="12"/>
  <c r="U228" i="12"/>
  <c r="F230" i="12"/>
  <c r="G230" i="12" s="1"/>
  <c r="M230" i="12" s="1"/>
  <c r="I230" i="12"/>
  <c r="K230" i="12"/>
  <c r="O230" i="12"/>
  <c r="Q230" i="12"/>
  <c r="U230" i="12"/>
  <c r="F232" i="12"/>
  <c r="G232" i="12" s="1"/>
  <c r="M232" i="12" s="1"/>
  <c r="I232" i="12"/>
  <c r="K232" i="12"/>
  <c r="O232" i="12"/>
  <c r="Q232" i="12"/>
  <c r="U232" i="12"/>
  <c r="F234" i="12"/>
  <c r="G234" i="12"/>
  <c r="M234" i="12" s="1"/>
  <c r="I234" i="12"/>
  <c r="K234" i="12"/>
  <c r="O234" i="12"/>
  <c r="Q234" i="12"/>
  <c r="U234" i="12"/>
  <c r="F236" i="12"/>
  <c r="G236" i="12"/>
  <c r="M236" i="12" s="1"/>
  <c r="I236" i="12"/>
  <c r="K236" i="12"/>
  <c r="O236" i="12"/>
  <c r="Q236" i="12"/>
  <c r="U236" i="12"/>
  <c r="F238" i="12"/>
  <c r="G238" i="12" s="1"/>
  <c r="M238" i="12" s="1"/>
  <c r="I238" i="12"/>
  <c r="K238" i="12"/>
  <c r="O238" i="12"/>
  <c r="Q238" i="12"/>
  <c r="U238" i="12"/>
  <c r="F240" i="12"/>
  <c r="G240" i="12" s="1"/>
  <c r="M240" i="12" s="1"/>
  <c r="I240" i="12"/>
  <c r="K240" i="12"/>
  <c r="O240" i="12"/>
  <c r="Q240" i="12"/>
  <c r="U240" i="12"/>
  <c r="F243" i="12"/>
  <c r="G243" i="12" s="1"/>
  <c r="I243" i="12"/>
  <c r="I242" i="12" s="1"/>
  <c r="K243" i="12"/>
  <c r="O243" i="12"/>
  <c r="Q243" i="12"/>
  <c r="U243" i="12"/>
  <c r="U242" i="12" s="1"/>
  <c r="F244" i="12"/>
  <c r="G244" i="12" s="1"/>
  <c r="M244" i="12" s="1"/>
  <c r="I244" i="12"/>
  <c r="K244" i="12"/>
  <c r="O244" i="12"/>
  <c r="Q244" i="12"/>
  <c r="U244" i="12"/>
  <c r="I20" i="1"/>
  <c r="I18" i="1"/>
  <c r="AZ46" i="1"/>
  <c r="AZ45" i="1"/>
  <c r="AZ43" i="1"/>
  <c r="G27" i="1"/>
  <c r="J28" i="1"/>
  <c r="J26" i="1"/>
  <c r="G38" i="1"/>
  <c r="F38" i="1"/>
  <c r="J23" i="1"/>
  <c r="J24" i="1"/>
  <c r="J25" i="1"/>
  <c r="J27" i="1"/>
  <c r="E24" i="1"/>
  <c r="E26" i="1"/>
  <c r="M15" i="12" l="1"/>
  <c r="AD246" i="12"/>
  <c r="G39" i="1" s="1"/>
  <c r="G40" i="1" s="1"/>
  <c r="G25" i="1" s="1"/>
  <c r="G26" i="1" s="1"/>
  <c r="U227" i="12"/>
  <c r="O172" i="12"/>
  <c r="O137" i="12"/>
  <c r="U78" i="12"/>
  <c r="Q242" i="12"/>
  <c r="Q227" i="12"/>
  <c r="U207" i="12"/>
  <c r="I207" i="12"/>
  <c r="K172" i="12"/>
  <c r="K162" i="12"/>
  <c r="O147" i="12"/>
  <c r="K137" i="12"/>
  <c r="Q78" i="12"/>
  <c r="U64" i="12"/>
  <c r="I64" i="12"/>
  <c r="U37" i="12"/>
  <c r="I37" i="12"/>
  <c r="Q8" i="12"/>
  <c r="O242" i="12"/>
  <c r="O227" i="12"/>
  <c r="Q207" i="12"/>
  <c r="U172" i="12"/>
  <c r="I172" i="12"/>
  <c r="U162" i="12"/>
  <c r="I162" i="12"/>
  <c r="K147" i="12"/>
  <c r="U137" i="12"/>
  <c r="I137" i="12"/>
  <c r="O78" i="12"/>
  <c r="Q64" i="12"/>
  <c r="Q37" i="12"/>
  <c r="O8" i="12"/>
  <c r="I227" i="12"/>
  <c r="Q147" i="12"/>
  <c r="I78" i="12"/>
  <c r="K64" i="12"/>
  <c r="K37" i="12"/>
  <c r="U8" i="12"/>
  <c r="I8" i="12"/>
  <c r="K242" i="12"/>
  <c r="K227" i="12"/>
  <c r="Q172" i="12"/>
  <c r="Q162" i="12"/>
  <c r="U147" i="12"/>
  <c r="I147" i="12"/>
  <c r="Q137" i="12"/>
  <c r="K78" i="12"/>
  <c r="O64" i="12"/>
  <c r="O37" i="12"/>
  <c r="K8" i="12"/>
  <c r="G23" i="1"/>
  <c r="G207" i="12"/>
  <c r="I65" i="1" s="1"/>
  <c r="M208" i="12"/>
  <c r="M207" i="12" s="1"/>
  <c r="G157" i="12"/>
  <c r="I61" i="1" s="1"/>
  <c r="M158" i="12"/>
  <c r="M157" i="12" s="1"/>
  <c r="G75" i="12"/>
  <c r="I57" i="1" s="1"/>
  <c r="M76" i="12"/>
  <c r="M75" i="12" s="1"/>
  <c r="G37" i="12"/>
  <c r="I53" i="1" s="1"/>
  <c r="M38" i="12"/>
  <c r="M37" i="12" s="1"/>
  <c r="M147" i="12"/>
  <c r="M64" i="12"/>
  <c r="G242" i="12"/>
  <c r="I67" i="1" s="1"/>
  <c r="I19" i="1" s="1"/>
  <c r="M243" i="12"/>
  <c r="M242" i="12" s="1"/>
  <c r="G172" i="12"/>
  <c r="I63" i="1" s="1"/>
  <c r="M173" i="12"/>
  <c r="M172" i="12" s="1"/>
  <c r="G137" i="12"/>
  <c r="I59" i="1" s="1"/>
  <c r="M138" i="12"/>
  <c r="M137" i="12" s="1"/>
  <c r="G61" i="12"/>
  <c r="I55" i="1" s="1"/>
  <c r="M62" i="12"/>
  <c r="M61" i="12" s="1"/>
  <c r="M227" i="12"/>
  <c r="M162" i="12"/>
  <c r="M78" i="12"/>
  <c r="M8" i="12"/>
  <c r="G227" i="12"/>
  <c r="I66" i="1" s="1"/>
  <c r="G189" i="12"/>
  <c r="I64" i="1" s="1"/>
  <c r="G162" i="12"/>
  <c r="I62" i="1" s="1"/>
  <c r="G147" i="12"/>
  <c r="I60" i="1" s="1"/>
  <c r="G78" i="12"/>
  <c r="I58" i="1" s="1"/>
  <c r="I17" i="1" s="1"/>
  <c r="G64" i="12"/>
  <c r="I56" i="1" s="1"/>
  <c r="G58" i="12"/>
  <c r="I54" i="1" s="1"/>
  <c r="G8" i="12"/>
  <c r="H39" i="1" l="1"/>
  <c r="G28" i="1"/>
  <c r="G246" i="12"/>
  <c r="I52" i="1"/>
  <c r="G24" i="1"/>
  <c r="G29" i="1" s="1"/>
  <c r="I39" i="1" l="1"/>
  <c r="I40" i="1" s="1"/>
  <c r="J39" i="1" s="1"/>
  <c r="J40" i="1" s="1"/>
  <c r="H40" i="1"/>
  <c r="I68" i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<sst xmlns="http://schemas.openxmlformats.org/spreadsheetml/2006/main" count="810" uniqueCount="362">
  <si>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</si>
  <si>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</si>
  <si>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</si>
  <si>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</si>
  <si>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</si>
  <si>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</si>
  <si>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</si>
  <si>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</si>
  <si>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</si>
  <si>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</si>
  <si>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</si>
  <si>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</si>
  <si>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</si>
  <si>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</si>
  <si>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</si>
  <si>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</si>
  <si>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</si>
  <si>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</si>
  <si>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</si>
  <si>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</si>
  <si>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</si>
  <si>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</si>
  <si>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</si>
  <si>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</si>
  <si>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</si>
  <si>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</si>
  <si>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</si>
  <si>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</si>
  <si>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</si>
  <si>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</si>
  <si>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</si>
  <si>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</si>
  <si>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</si>
  <si>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</si>
  <si>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</si>
  <si>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</si>
  <si>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</si>
  <si>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</si>
  <si>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</si>
  <si>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</si>
  <si>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</si>
  <si>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</si>
  <si>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</si>
  <si>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</si>
  <si>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</si>
  <si>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Gymnázium Žďár na Sázavou - výměna vnitřních dveří</t>
  </si>
  <si>
    <t>Rozpočet</t>
  </si>
  <si>
    <t>Celkem za stavbu</t>
  </si>
  <si>
    <t>CZK</t>
  </si>
  <si>
    <t xml:space="preserve">Popis rozpočtu:  - </t>
  </si>
  <si>
    <t>Otvory do 3,5 m2 se neodečítají (omítky, malby).</t>
  </si>
  <si>
    <t>Součásti rozpočtu není:</t>
  </si>
  <si>
    <t>- demontáž a zpětná montáž FAB (centrální klíč)</t>
  </si>
  <si>
    <t>Rekapitulace dílů</t>
  </si>
  <si>
    <t>Typ dílu</t>
  </si>
  <si>
    <t>64</t>
  </si>
  <si>
    <t>Výplně otvorů</t>
  </si>
  <si>
    <t>9</t>
  </si>
  <si>
    <t>Ostatní konstrukce, bourání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</si>
  <si>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</si>
  <si>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</si>
  <si>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</si>
  <si>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</si>
  <si>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</si>
  <si>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</si>
  <si>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</si>
  <si>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</si>
  <si>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</si>
  <si>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</si>
  <si>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</si>
  <si>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</si>
  <si>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769</t>
  </si>
  <si>
    <t>Otvorove prvky</t>
  </si>
  <si>
    <t>771</t>
  </si>
  <si>
    <t>Podlahy z dlaždic a obklady</t>
  </si>
  <si>
    <t>775</t>
  </si>
  <si>
    <t>Podlahy vlysové a parketové</t>
  </si>
  <si>
    <t>783</t>
  </si>
  <si>
    <t>Nátěry</t>
  </si>
  <si>
    <t>784</t>
  </si>
  <si>
    <t>Malby</t>
  </si>
  <si>
    <t>790</t>
  </si>
  <si>
    <t>Vnitřní vybavení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</si>
  <si>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</si>
  <si>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</si>
  <si>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</si>
  <si>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</si>
  <si>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</si>
  <si>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</si>
  <si>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</si>
  <si>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</si>
  <si>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</si>
  <si>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</si>
  <si>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</si>
  <si>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</si>
  <si>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</si>
  <si>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</si>
  <si>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</si>
  <si>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</si>
  <si>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</si>
  <si>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</si>
  <si>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</si>
  <si>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</si>
  <si>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</si>
  <si>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</si>
  <si>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</si>
  <si>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</si>
  <si>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</si>
  <si>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</si>
  <si>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</si>
  <si>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</si>
  <si>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</si>
  <si>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</si>
  <si>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</si>
  <si>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642 10-3011.RAA</t>
  </si>
  <si>
    <t>Zazdění okenního otvoru do 0,8 m2, omítky, malby, rožky, zeď tloušťky 5 cm, vč.vybourání stav.výplní</t>
  </si>
  <si>
    <t>kus</t>
  </si>
  <si>
    <t>POL2_0</t>
  </si>
  <si>
    <t>světlíky:</t>
  </si>
  <si>
    <t>VV</t>
  </si>
  <si>
    <t>ZU - 1NP:4</t>
  </si>
  <si>
    <t>ZU - 2NP:3</t>
  </si>
  <si>
    <t>ZU - 3NP:5</t>
  </si>
  <si>
    <t>OU - 1NP:1</t>
  </si>
  <si>
    <t>642 10-3021.RAA</t>
  </si>
  <si>
    <t>Zazdění okenního otvoru do 1,5 m2, omítky, malby, rožky, zeď tloušťky 5 cm, vč.vybourání stav.výplní</t>
  </si>
  <si>
    <t>OU - 1NP:9</t>
  </si>
  <si>
    <t>OU - 2NP:6</t>
  </si>
  <si>
    <t>642 10-3031.RAA</t>
  </si>
  <si>
    <t>Zazdění okenního otvoru do 2,7 m2, omítky, malby, rožky, zeď tloušťky 5 cm, vč.vybourání stav.výplní</t>
  </si>
  <si>
    <t>OU - 1NP:3</t>
  </si>
  <si>
    <t>OU - 2NP:3</t>
  </si>
  <si>
    <t>642 10-3031.RAB</t>
  </si>
  <si>
    <t>Zazdění okenního otvoru do 5,0 m2, omítky, malby, zeď tloušťky 15 cm, vč.vybourání stav.výplní</t>
  </si>
  <si>
    <t>OU - 2NP:1</t>
  </si>
  <si>
    <t>642201011RAA</t>
  </si>
  <si>
    <t>POL1_0</t>
  </si>
  <si>
    <t>Z1-Z4:5</t>
  </si>
  <si>
    <t>642201012RAA</t>
  </si>
  <si>
    <t>Vybourání dveří 2kř, oprava ostění, bez změny velikosti otvoru</t>
  </si>
  <si>
    <t>AL2:1</t>
  </si>
  <si>
    <t>642 20-1014.RAA</t>
  </si>
  <si>
    <t>Vybourání dveří nad 5,5m2, oprava ostění a podlahy, bez změny velikosti otvoru</t>
  </si>
  <si>
    <t>AL1:1</t>
  </si>
  <si>
    <t>AL3:1</t>
  </si>
  <si>
    <t>SB - 127:1</t>
  </si>
  <si>
    <t>SB - 224:1</t>
  </si>
  <si>
    <t>ZU - 135:1</t>
  </si>
  <si>
    <t>642 10-1013.RAA</t>
  </si>
  <si>
    <t>Výměna okna 2,7 m2, oprava ostění, zeď tloušťky 300 mm</t>
  </si>
  <si>
    <t>AL4:1</t>
  </si>
  <si>
    <t>610991111R00</t>
  </si>
  <si>
    <t>Zakrývání vnitřních stropů</t>
  </si>
  <si>
    <t>m2</t>
  </si>
  <si>
    <t>OU - 1NP:3,1*34,3</t>
  </si>
  <si>
    <t>OU - 2NP:3,1*34,3</t>
  </si>
  <si>
    <t>ZU - 1NP:21,27*3+7,02*3,1+3,749*1,55</t>
  </si>
  <si>
    <t>ZU - 2NP:(3*18,17+3*9,7+3,1*7,02+3,1*3)</t>
  </si>
  <si>
    <t>ZU - 3NP:(3*18,17+3*9,8+3,1*7,02+3,1*3)</t>
  </si>
  <si>
    <t>9-1</t>
  </si>
  <si>
    <t>Prachotěsné zakrytí otvorů při demontáži zárubní, nebo světlíků</t>
  </si>
  <si>
    <t>AL1-AL4:4</t>
  </si>
  <si>
    <t>OU - 1NP:1+9+3</t>
  </si>
  <si>
    <t>OU - 2NP:6+3+1</t>
  </si>
  <si>
    <t>9-2</t>
  </si>
  <si>
    <t>Zakrývání konstrukcí a podlah před poškozením</t>
  </si>
  <si>
    <t>200</t>
  </si>
  <si>
    <t>941955001R00</t>
  </si>
  <si>
    <t>Lešení lehké pomocné, výška podlahy do 1,2 m</t>
  </si>
  <si>
    <t>952901111R00</t>
  </si>
  <si>
    <t>Vyčištění budov o výšce podlaží do 4 m</t>
  </si>
  <si>
    <t>766662811R00</t>
  </si>
  <si>
    <t>Demontáž prahů dveří 1křídlových</t>
  </si>
  <si>
    <t>7+3+5+15+5+3+15+1+10+6+2+8+9</t>
  </si>
  <si>
    <t>766662812R00</t>
  </si>
  <si>
    <t>Demontáž prahů dveří 2křídlových</t>
  </si>
  <si>
    <t>1+2+1+1+1</t>
  </si>
  <si>
    <t>766661821R00</t>
  </si>
  <si>
    <t>Demontáž samozavírače</t>
  </si>
  <si>
    <t>22</t>
  </si>
  <si>
    <t>968061125R00</t>
  </si>
  <si>
    <t>Vyvěšení dřevěných a plastových dveřních křídel pl. do 2 m2</t>
  </si>
  <si>
    <t>968061126R00</t>
  </si>
  <si>
    <t>Vyvěšení dřevěných a plastových dveřních křídel pl. nad 2 m2</t>
  </si>
  <si>
    <t>999281148R00</t>
  </si>
  <si>
    <t>Přesun hmot pro opravy a údržbu do v. 12 m,nošením</t>
  </si>
  <si>
    <t>t</t>
  </si>
  <si>
    <t>41,18291+0,02135+0,242+0,41</t>
  </si>
  <si>
    <t>T1</t>
  </si>
  <si>
    <t>Vnitřní dveře HPL 600/1970 vč. kování a montáže, dle PD</t>
  </si>
  <si>
    <t>7</t>
  </si>
  <si>
    <t>T2</t>
  </si>
  <si>
    <t>3</t>
  </si>
  <si>
    <t>T3</t>
  </si>
  <si>
    <t>Vnitřní dveře HPL 600/1970 vč. kování a montáže, EI 30 DP3-C, dle PD</t>
  </si>
  <si>
    <t>5</t>
  </si>
  <si>
    <t>T4</t>
  </si>
  <si>
    <t>Vnitřní dveře HPL 800/1970 vč. kování a montáže, dle PD</t>
  </si>
  <si>
    <t>15</t>
  </si>
  <si>
    <t>T5</t>
  </si>
  <si>
    <t>Vnitřní dveře HPL 800/1970 vč. kování a montáže, EI 30 DP3-C, dle PD</t>
  </si>
  <si>
    <t>T6</t>
  </si>
  <si>
    <t>Vnitřní dveře HPL 800/1970 vč. kování a montáže, EW 30 DP3-C, dle PD</t>
  </si>
  <si>
    <t>T7</t>
  </si>
  <si>
    <t>T8</t>
  </si>
  <si>
    <t>1</t>
  </si>
  <si>
    <t>T9</t>
  </si>
  <si>
    <t>Vnitřní dveře HPL 900/1970 vč. kování a montáže, dle PD</t>
  </si>
  <si>
    <t>10</t>
  </si>
  <si>
    <t>T10</t>
  </si>
  <si>
    <t>Vnitřní dveře HPL 900/1970 vč. kování a montáže, EI 30 DP3-C, dle PD</t>
  </si>
  <si>
    <t>T11</t>
  </si>
  <si>
    <t>Vnitřní dveře HPL 900/1970 vč. kování a montáže, EW 30 DP3-C, dle PD</t>
  </si>
  <si>
    <t>T12</t>
  </si>
  <si>
    <t>8</t>
  </si>
  <si>
    <t>T13</t>
  </si>
  <si>
    <t>T14</t>
  </si>
  <si>
    <t>Vnitřní dveře HPL 1450/1970 vč. kování a montáže, dle PD</t>
  </si>
  <si>
    <t>T15</t>
  </si>
  <si>
    <t>Vnitřní dveře HPL 1450/1970 vč. kování a montáže, EI 30 DP3-C, dle PD</t>
  </si>
  <si>
    <t>2</t>
  </si>
  <si>
    <t>T16</t>
  </si>
  <si>
    <t>Vnitřní dveře HPL 1450/1970 vč. kování a montáže, EI 30 DP3-C, paniková hrazda, dle PD</t>
  </si>
  <si>
    <t>T17</t>
  </si>
  <si>
    <t>Vnitřní dveře HPL 1450/1970 vč. kování a montáže, EW 30 DP3-C, paniková hrazda, dle PD</t>
  </si>
  <si>
    <t>T18</t>
  </si>
  <si>
    <t>766-1</t>
  </si>
  <si>
    <t>Samozavírač vč. montáže</t>
  </si>
  <si>
    <t>T1:5</t>
  </si>
  <si>
    <t>T2:1</t>
  </si>
  <si>
    <t>T3:5</t>
  </si>
  <si>
    <t>T4:6</t>
  </si>
  <si>
    <t>T5:5</t>
  </si>
  <si>
    <t>T6:3</t>
  </si>
  <si>
    <t>T7:4</t>
  </si>
  <si>
    <t>T8:1</t>
  </si>
  <si>
    <t>T9:0</t>
  </si>
  <si>
    <t>T10:7</t>
  </si>
  <si>
    <t>T11:1</t>
  </si>
  <si>
    <t>T12:0</t>
  </si>
  <si>
    <t>T13:9</t>
  </si>
  <si>
    <t>T14:0</t>
  </si>
  <si>
    <t>T15:2</t>
  </si>
  <si>
    <t>T16:1</t>
  </si>
  <si>
    <t>T17:1</t>
  </si>
  <si>
    <t>T18:1</t>
  </si>
  <si>
    <t>766-2</t>
  </si>
  <si>
    <t>2 ks větracích mřížek, hliník elox přírodní, 40x10, vč. vyříznutí otvoru do dveří a montáže</t>
  </si>
  <si>
    <t>998766202R00</t>
  </si>
  <si>
    <t>Přesun hmot pro truhlářské konstr., výšky do 12 m</t>
  </si>
  <si>
    <t>POL7_0</t>
  </si>
  <si>
    <t>Z1</t>
  </si>
  <si>
    <t>Ocelové dveře 90/197 vč. zárubně, kliky a montáže, protipožární, samozavírač, dle PD</t>
  </si>
  <si>
    <t>Z2</t>
  </si>
  <si>
    <t>Z3</t>
  </si>
  <si>
    <t>Ocelové dveře 145/197 vč. zárubně, kliky a montáže, protipožární, samozavírač, panik. hrazda, dle PD</t>
  </si>
  <si>
    <t>Z4</t>
  </si>
  <si>
    <t>998767202R00</t>
  </si>
  <si>
    <t>Přesun hmot pro zámečnické konstr., výšky do 12 m</t>
  </si>
  <si>
    <t>AL1</t>
  </si>
  <si>
    <t>Hliníkové dveře se světlíky vč. montáže, 3100x2950, panik. hrazda, dle PD</t>
  </si>
  <si>
    <t>AL2</t>
  </si>
  <si>
    <t>Hliníkové dveře dvoukřídlé vč. montáže, 1800x2300, panik. hrazda, dle PD</t>
  </si>
  <si>
    <t>AL3</t>
  </si>
  <si>
    <t>Hliníkové dveře se světlíky vč. montáže, 3100x2950, panik. hrazda, EI30 DP1-C, dle PD</t>
  </si>
  <si>
    <t>AL4</t>
  </si>
  <si>
    <t>Hliníkové okno fixní vč. montáže, 2950x900, EW30 DP3, dle PD</t>
  </si>
  <si>
    <t>Přesun hmot pro otvorové prvky, výšky do 12 m</t>
  </si>
  <si>
    <t>771-1</t>
  </si>
  <si>
    <t>Odsekání soklíku dl. 0,5m, očištění, zpětná zapuštěná montáž, zapravení omítky, silikon</t>
  </si>
  <si>
    <t>ZU - 1NP:10</t>
  </si>
  <si>
    <t>ZU - 2NP:10</t>
  </si>
  <si>
    <t>ZU - 3NP:13</t>
  </si>
  <si>
    <t>775413040R00</t>
  </si>
  <si>
    <t>Montáž podlahové lišty lepením</t>
  </si>
  <si>
    <t>m</t>
  </si>
  <si>
    <t>jednokřídlé:(7+3+5+15+5+3+15+1+10+6+2+8+9)</t>
  </si>
  <si>
    <t>dvoukřídlé:(1+2)*1,5</t>
  </si>
  <si>
    <t>Z1 a Z2:2</t>
  </si>
  <si>
    <t>61193734.A</t>
  </si>
  <si>
    <t>Lišta spec.profil přechod š 41 mm</t>
  </si>
  <si>
    <t>998775102R00</t>
  </si>
  <si>
    <t>Přesun hmot pro podlahy vlysové, výšky do 12 m</t>
  </si>
  <si>
    <t>783-1</t>
  </si>
  <si>
    <t>Nátěr dvojnásobný ocelových zárubní vč. obroušení</t>
  </si>
  <si>
    <t>783 95-0050.RAA</t>
  </si>
  <si>
    <t>Oprava nátěrů omítek lakem na vodní disperzi, 1x sjednocující + 3 x akrylátový polymer</t>
  </si>
  <si>
    <t>chodby:</t>
  </si>
  <si>
    <t>OU - 1S:1,6*(27,475*2+3,2*2+5,8)</t>
  </si>
  <si>
    <t>OU - 1NP:1,6*(28+3,1+34,3+3,2)</t>
  </si>
  <si>
    <t>OU - 2NP:1,6*(28+3,1+34,3+3,2)</t>
  </si>
  <si>
    <t>SB - 1S:1,6*(24,75+9,2+13,286+5,7+2,37*2+0,75*2+1,95+2,6+0,8)</t>
  </si>
  <si>
    <t>SB - 1NP:1,6*2*(19,097+3)</t>
  </si>
  <si>
    <t>SB - 2NP:1,6*2*(24,45+3)</t>
  </si>
  <si>
    <t>ZU - 1NP:1,6*(18,17*2+3+7,02*2+3,1+3,749*2-1,55)</t>
  </si>
  <si>
    <t>ZU - 2NP:1,6*(2*18,17+2*9,7+2*7,02+3,1+3)</t>
  </si>
  <si>
    <t>ZU - 3NP:1,6*(2*18,17+2*9,8+2*7,02+3,1+3)</t>
  </si>
  <si>
    <t>783-2</t>
  </si>
  <si>
    <t>Příplatek za nestandartní barevnost nátěru, na chodbách</t>
  </si>
  <si>
    <t>kpl</t>
  </si>
  <si>
    <t>784165511R00</t>
  </si>
  <si>
    <t>Malba Klasik, bílá, bez penetrace, 1 x</t>
  </si>
  <si>
    <t>učebny:</t>
  </si>
  <si>
    <t>OU - 1NP:1,1*(11,25+2,925+8,45+2,725+7,7+2,49+8,55+2,9)</t>
  </si>
  <si>
    <t>OU - 2NP:1,1*(2,925+8,725+2,725+4,25+5,25+8,55+2,9)</t>
  </si>
  <si>
    <t>ZU - 1NP:1,0*(7,75+8+5,15+8,6)</t>
  </si>
  <si>
    <t>ZU - 2NP:1,1*(8,6+7,75+8)</t>
  </si>
  <si>
    <t>ZU - 3NP:1,1*(8,6+8+8,1+2,65+5,12)</t>
  </si>
  <si>
    <t>OU - 1S:1,4*(27,475*2+3,2*2+5,8)</t>
  </si>
  <si>
    <t>OU - 1NP:1,4*(28+3,1+34,3+3,2)</t>
  </si>
  <si>
    <t>OU - 2NP:1,4*(28+3,1+34,3+3,2)</t>
  </si>
  <si>
    <t>SB - 1S:1,4*(24,75+9,2+13,286+5,7+2,37*2+0,75*2+1,95+2,6+0,8)</t>
  </si>
  <si>
    <t>SB - 1NP:1,5*2*(19,097+3)</t>
  </si>
  <si>
    <t>SB - 2NP:1,5*2*(24,45+3)</t>
  </si>
  <si>
    <t>ZU - 1NP:1,3*(18,17*2+3+7,02*2+3,1+3,749*2)</t>
  </si>
  <si>
    <t>ZU - 2NP:1,4*(2*18,17+2*9,7+2*7,02+3,1+3)</t>
  </si>
  <si>
    <t>ZU - 3NP:1,4*(2*18,17+2*9,8+2*7,02+3,1+3)</t>
  </si>
  <si>
    <t>790-1</t>
  </si>
  <si>
    <t>Kapsy z plexiskla tl. 2mm s UV ochranou formátu A5, vč. montáže na transparentní silikon, dle PD</t>
  </si>
  <si>
    <t>120</t>
  </si>
  <si>
    <t>790-2</t>
  </si>
  <si>
    <t>Piktogram vč. montáže, dle PD</t>
  </si>
  <si>
    <t>T1:7</t>
  </si>
  <si>
    <t>T2:3</t>
  </si>
  <si>
    <t>T4:9</t>
  </si>
  <si>
    <t>T5:3</t>
  </si>
  <si>
    <t>T6:0</t>
  </si>
  <si>
    <t>T8:0</t>
  </si>
  <si>
    <t>T10:0</t>
  </si>
  <si>
    <t>T11:0</t>
  </si>
  <si>
    <t>T13:2</t>
  </si>
  <si>
    <t>T15:0</t>
  </si>
  <si>
    <t>T16:0</t>
  </si>
  <si>
    <t>979 01-1211.R00</t>
  </si>
  <si>
    <t>Svislá doprava suti a vybour. hmot za 2.NP nošením</t>
  </si>
  <si>
    <t>POL3_0</t>
  </si>
  <si>
    <t>(5,32328+0,26158)</t>
  </si>
  <si>
    <t>979082111R00</t>
  </si>
  <si>
    <t>Vnitrostaveništní doprava suti do 10 m</t>
  </si>
  <si>
    <t>979082121R00</t>
  </si>
  <si>
    <t>Příplatek k vnitrost. dopravě suti za dalších 5 m</t>
  </si>
  <si>
    <t>(5,32328+0,26158)*6</t>
  </si>
  <si>
    <t>979087113R00</t>
  </si>
  <si>
    <t>Nakládání vybour.hmot na doprav.prostředky</t>
  </si>
  <si>
    <t>979081111R00</t>
  </si>
  <si>
    <t>Odvoz suti a vybour. hmot na skládku do 1 km</t>
  </si>
  <si>
    <t>979081121R00</t>
  </si>
  <si>
    <t>Příplatek k odvozu za každý další 1 km</t>
  </si>
  <si>
    <t>(5,32328+0,26158)*9</t>
  </si>
  <si>
    <t>979 99-0162.R00</t>
  </si>
  <si>
    <t>Poplatek za uložení směsného stavebního a, demoličního odpadu, skupina odpadu 170904</t>
  </si>
  <si>
    <t>VN1</t>
  </si>
  <si>
    <t>Dokumentace skutečného provedení stavby</t>
  </si>
  <si>
    <t>VN2</t>
  </si>
  <si>
    <t>Zařízení staveniště</t>
  </si>
  <si>
    <t/>
  </si>
  <si>
    <t>SUM</t>
  </si>
  <si>
    <t>Poznámky uchazeče k zadání</t>
  </si>
  <si>
    <t>POPUZIV</t>
  </si>
  <si>
    <t>END</t>
  </si>
  <si>
    <t>Vybourání dveří včetně ocel. zárubně, oprava ostění a podlahy,bez změny velikosti otvoru</t>
  </si>
  <si>
    <t>Ocelové dveře 145/197 vč. zárubně, kliky a montáže, protipožární, 2x samozavírač, 2x panik. hrazda, koordinátor samozavíračů, dle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</si>
</sst>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1"/>
  <sheetViews>
    <sheetView showGridLines="0" topLeftCell="B18" zoomScaleNormal="100" zoomScaleSheetLayoutView="75" workbookViewId="0">
      <selection activeCell="G23" sqref="G23:I2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79" t="s">
        <v>40</v>
      </c>
      <c r="C2" s="80"/>
      <c r="D2" s="248" t="s">
        <v>45</v>
      </c>
      <c r="E2" s="249"/>
      <c r="F2" s="249"/>
      <c r="G2" s="249"/>
      <c r="H2" s="249"/>
      <c r="I2" s="249"/>
      <c r="J2" s="250"/>
      <c r="O2" s="2"/>
    </row>
    <row r="3" spans="1:15" ht="23.25" hidden="1" customHeight="1" x14ac:dyDescent="0.2">
      <c r="A3" s="4"/>
      <c r="B3" s="81" t="s">
        <v>43</v>
      </c>
      <c r="C3" s="82"/>
      <c r="D3" s="214"/>
      <c r="E3" s="215"/>
      <c r="F3" s="215"/>
      <c r="G3" s="215"/>
      <c r="H3" s="215"/>
      <c r="I3" s="215"/>
      <c r="J3" s="216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43"/>
      <c r="E11" s="243"/>
      <c r="F11" s="243"/>
      <c r="G11" s="243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8"/>
      <c r="E12" s="228"/>
      <c r="F12" s="228"/>
      <c r="G12" s="228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9"/>
      <c r="E13" s="229"/>
      <c r="F13" s="229"/>
      <c r="G13" s="229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51"/>
      <c r="F15" s="251"/>
      <c r="G15" s="224"/>
      <c r="H15" s="224"/>
      <c r="I15" s="224" t="s">
        <v>28</v>
      </c>
      <c r="J15" s="225"/>
    </row>
    <row r="16" spans="1:15" ht="23.25" customHeight="1" x14ac:dyDescent="0.2">
      <c r="A16" s="140" t="s">
        <v>23</v>
      </c>
      <c r="B16" s="141" t="s">
        <v>23</v>
      </c>
      <c r="C16" s="56"/>
      <c r="D16" s="57"/>
      <c r="E16" s="226"/>
      <c r="F16" s="227"/>
      <c r="G16" s="226"/>
      <c r="H16" s="227"/>
      <c r="I16" s="226">
        <f>SUMIF(F52:F67,A16,I52:I67)+SUMIF(F52:F67,"PSU",I52:I67)</f>
        <v>0</v>
      </c>
      <c r="J16" s="240"/>
    </row>
    <row r="17" spans="1:10" ht="23.25" customHeight="1" x14ac:dyDescent="0.2">
      <c r="A17" s="140" t="s">
        <v>24</v>
      </c>
      <c r="B17" s="141" t="s">
        <v>24</v>
      </c>
      <c r="C17" s="56"/>
      <c r="D17" s="57"/>
      <c r="E17" s="226"/>
      <c r="F17" s="227"/>
      <c r="G17" s="226"/>
      <c r="H17" s="227"/>
      <c r="I17" s="226">
        <f>SUMIF(F52:F67,A17,I52:I67)</f>
        <v>0</v>
      </c>
      <c r="J17" s="240"/>
    </row>
    <row r="18" spans="1:10" ht="23.25" customHeight="1" x14ac:dyDescent="0.2">
      <c r="A18" s="140" t="s">
        <v>25</v>
      </c>
      <c r="B18" s="141" t="s">
        <v>25</v>
      </c>
      <c r="C18" s="56"/>
      <c r="D18" s="57"/>
      <c r="E18" s="226"/>
      <c r="F18" s="227"/>
      <c r="G18" s="226"/>
      <c r="H18" s="227"/>
      <c r="I18" s="226">
        <f>SUMIF(F52:F67,A18,I52:I67)</f>
        <v>0</v>
      </c>
      <c r="J18" s="240"/>
    </row>
    <row r="19" spans="1:10" ht="23.25" customHeight="1" x14ac:dyDescent="0.2">
      <c r="A19" s="140" t="s">
        <v>85</v>
      </c>
      <c r="B19" s="141" t="s">
        <v>26</v>
      </c>
      <c r="C19" s="56"/>
      <c r="D19" s="57"/>
      <c r="E19" s="226"/>
      <c r="F19" s="227"/>
      <c r="G19" s="226"/>
      <c r="H19" s="227"/>
      <c r="I19" s="226">
        <f>SUMIF(F52:F67,A19,I52:I67)</f>
        <v>0</v>
      </c>
      <c r="J19" s="240"/>
    </row>
    <row r="20" spans="1:10" ht="23.25" customHeight="1" x14ac:dyDescent="0.2">
      <c r="A20" s="140" t="s">
        <v>86</v>
      </c>
      <c r="B20" s="141" t="s">
        <v>27</v>
      </c>
      <c r="C20" s="56"/>
      <c r="D20" s="57"/>
      <c r="E20" s="226"/>
      <c r="F20" s="227"/>
      <c r="G20" s="226"/>
      <c r="H20" s="227"/>
      <c r="I20" s="226">
        <f>SUMIF(F52:F67,A20,I52:I67)</f>
        <v>0</v>
      </c>
      <c r="J20" s="240"/>
    </row>
    <row r="21" spans="1:10" ht="23.25" customHeight="1" x14ac:dyDescent="0.2">
      <c r="A21" s="4"/>
      <c r="B21" s="72" t="s">
        <v>28</v>
      </c>
      <c r="C21" s="73"/>
      <c r="D21" s="74"/>
      <c r="E21" s="241"/>
      <c r="F21" s="242"/>
      <c r="G21" s="241"/>
      <c r="H21" s="242"/>
      <c r="I21" s="241">
        <f>SUM(I16:J20)</f>
        <v>0</v>
      </c>
      <c r="J21" s="247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38">
        <f>ZakladDPHSniVypocet</f>
        <v>0</v>
      </c>
      <c r="H23" s="239"/>
      <c r="I23" s="239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45">
        <f>ZakladDPHSni*SazbaDPH1/100</f>
        <v>0</v>
      </c>
      <c r="H24" s="246"/>
      <c r="I24" s="24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8">
        <f>ZakladDPHZaklVypocet</f>
        <v>0</v>
      </c>
      <c r="H25" s="239"/>
      <c r="I25" s="239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4">
        <f>ZakladDPHZakl*SazbaDPH2/100</f>
        <v>0</v>
      </c>
      <c r="H26" s="235"/>
      <c r="I26" s="23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23">
        <f>ZakladDPHSniVypocet+ZakladDPHZaklVypocet</f>
        <v>0</v>
      </c>
      <c r="H28" s="223"/>
      <c r="I28" s="223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7">
        <f>ZakladDPHSni+DPHSni+ZakladDPHZakl+DPHZakl+Zaokrouhleni</f>
        <v>0</v>
      </c>
      <c r="H29" s="237"/>
      <c r="I29" s="237"/>
      <c r="J29" s="117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30"/>
      <c r="E34" s="230"/>
      <c r="F34" s="30"/>
      <c r="G34" s="230"/>
      <c r="H34" s="230"/>
      <c r="I34" s="230"/>
      <c r="J34" s="36"/>
    </row>
    <row r="35" spans="1:52" ht="12.75" customHeight="1" x14ac:dyDescent="0.2">
      <c r="A35" s="4"/>
      <c r="B35" s="4"/>
      <c r="C35" s="5"/>
      <c r="D35" s="244" t="s">
        <v>2</v>
      </c>
      <c r="E35" s="24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46</v>
      </c>
      <c r="C39" s="217" t="s">
        <v>45</v>
      </c>
      <c r="D39" s="218"/>
      <c r="E39" s="218"/>
      <c r="F39" s="106">
        <f>'Rozpočet Pol'!AC246</f>
        <v>0</v>
      </c>
      <c r="G39" s="107">
        <f>'Rozpočet Pol'!AD246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19" t="s">
        <v>47</v>
      </c>
      <c r="C40" s="220"/>
      <c r="D40" s="220"/>
      <c r="E40" s="221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49</v>
      </c>
    </row>
    <row r="43" spans="1:52" x14ac:dyDescent="0.2">
      <c r="B43" s="222" t="s">
        <v>50</v>
      </c>
      <c r="C43" s="222"/>
      <c r="D43" s="222"/>
      <c r="E43" s="222"/>
      <c r="F43" s="222"/>
      <c r="G43" s="222"/>
      <c r="H43" s="222"/>
      <c r="I43" s="222"/>
      <c r="J43" s="222"/>
      <c r="AZ43" s="118" t="str">
        <f>B43</f>
        <v>Otvory do 3,5 m2 se neodečítají (omítky, malby).</v>
      </c>
    </row>
    <row r="45" spans="1:52" x14ac:dyDescent="0.2">
      <c r="B45" s="222" t="s">
        <v>51</v>
      </c>
      <c r="C45" s="222"/>
      <c r="D45" s="222"/>
      <c r="E45" s="222"/>
      <c r="F45" s="222"/>
      <c r="G45" s="222"/>
      <c r="H45" s="222"/>
      <c r="I45" s="222"/>
      <c r="J45" s="222"/>
      <c r="AZ45" s="118" t="str">
        <f>B45</f>
        <v>Součásti rozpočtu není:</v>
      </c>
    </row>
    <row r="46" spans="1:52" x14ac:dyDescent="0.2">
      <c r="B46" s="222" t="s">
        <v>52</v>
      </c>
      <c r="C46" s="222"/>
      <c r="D46" s="222"/>
      <c r="E46" s="222"/>
      <c r="F46" s="222"/>
      <c r="G46" s="222"/>
      <c r="H46" s="222"/>
      <c r="I46" s="222"/>
      <c r="J46" s="222"/>
      <c r="AZ46" s="118" t="str">
        <f>B46</f>
        <v>- demontáž a zpětná montáž FAB (centrální klíč)</v>
      </c>
    </row>
    <row r="49" spans="1:10" ht="15.75" x14ac:dyDescent="0.25">
      <c r="B49" s="119" t="s">
        <v>53</v>
      </c>
    </row>
    <row r="51" spans="1:10" ht="25.5" customHeight="1" x14ac:dyDescent="0.2">
      <c r="A51" s="120"/>
      <c r="B51" s="124" t="s">
        <v>16</v>
      </c>
      <c r="C51" s="124" t="s">
        <v>5</v>
      </c>
      <c r="D51" s="125"/>
      <c r="E51" s="125"/>
      <c r="F51" s="128" t="s">
        <v>54</v>
      </c>
      <c r="G51" s="128"/>
      <c r="H51" s="128"/>
      <c r="I51" s="210" t="s">
        <v>28</v>
      </c>
      <c r="J51" s="210"/>
    </row>
    <row r="52" spans="1:10" ht="25.5" customHeight="1" x14ac:dyDescent="0.2">
      <c r="A52" s="121"/>
      <c r="B52" s="129" t="s">
        <v>55</v>
      </c>
      <c r="C52" s="212" t="s">
        <v>56</v>
      </c>
      <c r="D52" s="213"/>
      <c r="E52" s="213"/>
      <c r="F52" s="131" t="s">
        <v>23</v>
      </c>
      <c r="G52" s="132"/>
      <c r="H52" s="132"/>
      <c r="I52" s="211">
        <f>'Rozpočet Pol'!G8</f>
        <v>0</v>
      </c>
      <c r="J52" s="211"/>
    </row>
    <row r="53" spans="1:10" ht="25.5" customHeight="1" x14ac:dyDescent="0.2">
      <c r="A53" s="121"/>
      <c r="B53" s="123" t="s">
        <v>57</v>
      </c>
      <c r="C53" s="208" t="s">
        <v>58</v>
      </c>
      <c r="D53" s="209"/>
      <c r="E53" s="209"/>
      <c r="F53" s="133" t="s">
        <v>23</v>
      </c>
      <c r="G53" s="134"/>
      <c r="H53" s="134"/>
      <c r="I53" s="207">
        <f>'Rozpočet Pol'!G37</f>
        <v>0</v>
      </c>
      <c r="J53" s="207"/>
    </row>
    <row r="54" spans="1:10" ht="25.5" customHeight="1" x14ac:dyDescent="0.2">
      <c r="A54" s="121"/>
      <c r="B54" s="123" t="s">
        <v>59</v>
      </c>
      <c r="C54" s="208" t="s">
        <v>60</v>
      </c>
      <c r="D54" s="209"/>
      <c r="E54" s="209"/>
      <c r="F54" s="133" t="s">
        <v>23</v>
      </c>
      <c r="G54" s="134"/>
      <c r="H54" s="134"/>
      <c r="I54" s="207">
        <f>'Rozpočet Pol'!G58</f>
        <v>0</v>
      </c>
      <c r="J54" s="207"/>
    </row>
    <row r="55" spans="1:10" ht="25.5" customHeight="1" x14ac:dyDescent="0.2">
      <c r="A55" s="121"/>
      <c r="B55" s="123" t="s">
        <v>61</v>
      </c>
      <c r="C55" s="208" t="s">
        <v>62</v>
      </c>
      <c r="D55" s="209"/>
      <c r="E55" s="209"/>
      <c r="F55" s="133" t="s">
        <v>23</v>
      </c>
      <c r="G55" s="134"/>
      <c r="H55" s="134"/>
      <c r="I55" s="207">
        <f>'Rozpočet Pol'!G61</f>
        <v>0</v>
      </c>
      <c r="J55" s="207"/>
    </row>
    <row r="56" spans="1:10" ht="25.5" customHeight="1" x14ac:dyDescent="0.2">
      <c r="A56" s="121"/>
      <c r="B56" s="123" t="s">
        <v>63</v>
      </c>
      <c r="C56" s="208" t="s">
        <v>64</v>
      </c>
      <c r="D56" s="209"/>
      <c r="E56" s="209"/>
      <c r="F56" s="133" t="s">
        <v>23</v>
      </c>
      <c r="G56" s="134"/>
      <c r="H56" s="134"/>
      <c r="I56" s="207">
        <f>'Rozpočet Pol'!G64</f>
        <v>0</v>
      </c>
      <c r="J56" s="207"/>
    </row>
    <row r="57" spans="1:10" ht="25.5" customHeight="1" x14ac:dyDescent="0.2">
      <c r="A57" s="121"/>
      <c r="B57" s="123" t="s">
        <v>65</v>
      </c>
      <c r="C57" s="208" t="s">
        <v>66</v>
      </c>
      <c r="D57" s="209"/>
      <c r="E57" s="209"/>
      <c r="F57" s="133" t="s">
        <v>23</v>
      </c>
      <c r="G57" s="134"/>
      <c r="H57" s="134"/>
      <c r="I57" s="207">
        <f>'Rozpočet Pol'!G75</f>
        <v>0</v>
      </c>
      <c r="J57" s="207"/>
    </row>
    <row r="58" spans="1:10" ht="25.5" customHeight="1" x14ac:dyDescent="0.2">
      <c r="A58" s="121"/>
      <c r="B58" s="123" t="s">
        <v>67</v>
      </c>
      <c r="C58" s="208" t="s">
        <v>68</v>
      </c>
      <c r="D58" s="209"/>
      <c r="E58" s="209"/>
      <c r="F58" s="133" t="s">
        <v>24</v>
      </c>
      <c r="G58" s="134"/>
      <c r="H58" s="134"/>
      <c r="I58" s="207">
        <f>'Rozpočet Pol'!G78</f>
        <v>0</v>
      </c>
      <c r="J58" s="207"/>
    </row>
    <row r="59" spans="1:10" ht="25.5" customHeight="1" x14ac:dyDescent="0.2">
      <c r="A59" s="121"/>
      <c r="B59" s="123" t="s">
        <v>69</v>
      </c>
      <c r="C59" s="208" t="s">
        <v>70</v>
      </c>
      <c r="D59" s="209"/>
      <c r="E59" s="209"/>
      <c r="F59" s="133" t="s">
        <v>24</v>
      </c>
      <c r="G59" s="134"/>
      <c r="H59" s="134"/>
      <c r="I59" s="207">
        <f>'Rozpočet Pol'!G137</f>
        <v>0</v>
      </c>
      <c r="J59" s="207"/>
    </row>
    <row r="60" spans="1:10" ht="25.5" customHeight="1" x14ac:dyDescent="0.2">
      <c r="A60" s="121"/>
      <c r="B60" s="123" t="s">
        <v>71</v>
      </c>
      <c r="C60" s="208" t="s">
        <v>72</v>
      </c>
      <c r="D60" s="209"/>
      <c r="E60" s="209"/>
      <c r="F60" s="133" t="s">
        <v>24</v>
      </c>
      <c r="G60" s="134"/>
      <c r="H60" s="134"/>
      <c r="I60" s="207">
        <f>'Rozpočet Pol'!G147</f>
        <v>0</v>
      </c>
      <c r="J60" s="207"/>
    </row>
    <row r="61" spans="1:10" ht="25.5" customHeight="1" x14ac:dyDescent="0.2">
      <c r="A61" s="121"/>
      <c r="B61" s="123" t="s">
        <v>73</v>
      </c>
      <c r="C61" s="208" t="s">
        <v>74</v>
      </c>
      <c r="D61" s="209"/>
      <c r="E61" s="209"/>
      <c r="F61" s="133" t="s">
        <v>24</v>
      </c>
      <c r="G61" s="134"/>
      <c r="H61" s="134"/>
      <c r="I61" s="207">
        <f>'Rozpočet Pol'!G157</f>
        <v>0</v>
      </c>
      <c r="J61" s="207"/>
    </row>
    <row r="62" spans="1:10" ht="25.5" customHeight="1" x14ac:dyDescent="0.2">
      <c r="A62" s="121"/>
      <c r="B62" s="123" t="s">
        <v>75</v>
      </c>
      <c r="C62" s="208" t="s">
        <v>76</v>
      </c>
      <c r="D62" s="209"/>
      <c r="E62" s="209"/>
      <c r="F62" s="133" t="s">
        <v>24</v>
      </c>
      <c r="G62" s="134"/>
      <c r="H62" s="134"/>
      <c r="I62" s="207">
        <f>'Rozpočet Pol'!G162</f>
        <v>0</v>
      </c>
      <c r="J62" s="207"/>
    </row>
    <row r="63" spans="1:10" ht="25.5" customHeight="1" x14ac:dyDescent="0.2">
      <c r="A63" s="121"/>
      <c r="B63" s="123" t="s">
        <v>77</v>
      </c>
      <c r="C63" s="208" t="s">
        <v>78</v>
      </c>
      <c r="D63" s="209"/>
      <c r="E63" s="209"/>
      <c r="F63" s="133" t="s">
        <v>24</v>
      </c>
      <c r="G63" s="134"/>
      <c r="H63" s="134"/>
      <c r="I63" s="207">
        <f>'Rozpočet Pol'!G172</f>
        <v>0</v>
      </c>
      <c r="J63" s="207"/>
    </row>
    <row r="64" spans="1:10" ht="25.5" customHeight="1" x14ac:dyDescent="0.2">
      <c r="A64" s="121"/>
      <c r="B64" s="123" t="s">
        <v>79</v>
      </c>
      <c r="C64" s="208" t="s">
        <v>80</v>
      </c>
      <c r="D64" s="209"/>
      <c r="E64" s="209"/>
      <c r="F64" s="133" t="s">
        <v>24</v>
      </c>
      <c r="G64" s="134"/>
      <c r="H64" s="134"/>
      <c r="I64" s="207">
        <f>'Rozpočet Pol'!G189</f>
        <v>0</v>
      </c>
      <c r="J64" s="207"/>
    </row>
    <row r="65" spans="1:10" ht="25.5" customHeight="1" x14ac:dyDescent="0.2">
      <c r="A65" s="121"/>
      <c r="B65" s="123" t="s">
        <v>81</v>
      </c>
      <c r="C65" s="208" t="s">
        <v>82</v>
      </c>
      <c r="D65" s="209"/>
      <c r="E65" s="209"/>
      <c r="F65" s="133" t="s">
        <v>24</v>
      </c>
      <c r="G65" s="134"/>
      <c r="H65" s="134"/>
      <c r="I65" s="207">
        <f>'Rozpočet Pol'!G207</f>
        <v>0</v>
      </c>
      <c r="J65" s="207"/>
    </row>
    <row r="66" spans="1:10" ht="25.5" customHeight="1" x14ac:dyDescent="0.2">
      <c r="A66" s="121"/>
      <c r="B66" s="123" t="s">
        <v>83</v>
      </c>
      <c r="C66" s="208" t="s">
        <v>84</v>
      </c>
      <c r="D66" s="209"/>
      <c r="E66" s="209"/>
      <c r="F66" s="133" t="s">
        <v>23</v>
      </c>
      <c r="G66" s="134"/>
      <c r="H66" s="134"/>
      <c r="I66" s="207">
        <f>'Rozpočet Pol'!G227</f>
        <v>0</v>
      </c>
      <c r="J66" s="207"/>
    </row>
    <row r="67" spans="1:10" ht="25.5" customHeight="1" x14ac:dyDescent="0.2">
      <c r="A67" s="121"/>
      <c r="B67" s="130" t="s">
        <v>85</v>
      </c>
      <c r="C67" s="204" t="s">
        <v>26</v>
      </c>
      <c r="D67" s="205"/>
      <c r="E67" s="205"/>
      <c r="F67" s="135" t="s">
        <v>85</v>
      </c>
      <c r="G67" s="136"/>
      <c r="H67" s="136"/>
      <c r="I67" s="203">
        <f>'Rozpočet Pol'!G242</f>
        <v>0</v>
      </c>
      <c r="J67" s="203"/>
    </row>
    <row r="68" spans="1:10" ht="25.5" customHeight="1" x14ac:dyDescent="0.2">
      <c r="A68" s="122"/>
      <c r="B68" s="126" t="s">
        <v>1</v>
      </c>
      <c r="C68" s="126"/>
      <c r="D68" s="127"/>
      <c r="E68" s="127"/>
      <c r="F68" s="137"/>
      <c r="G68" s="138"/>
      <c r="H68" s="138"/>
      <c r="I68" s="206">
        <f>SUM(I52:I67)</f>
        <v>0</v>
      </c>
      <c r="J68" s="206"/>
    </row>
    <row r="69" spans="1:10" x14ac:dyDescent="0.2">
      <c r="F69" s="139"/>
      <c r="G69" s="94"/>
      <c r="H69" s="139"/>
      <c r="I69" s="94"/>
      <c r="J69" s="94"/>
    </row>
    <row r="70" spans="1:10" x14ac:dyDescent="0.2">
      <c r="F70" s="139"/>
      <c r="G70" s="94"/>
      <c r="H70" s="139"/>
      <c r="I70" s="94"/>
      <c r="J70" s="94"/>
    </row>
    <row r="71" spans="1:10" x14ac:dyDescent="0.2">
      <c r="F71" s="139"/>
      <c r="G71" s="94"/>
      <c r="H71" s="139"/>
      <c r="I71" s="94"/>
      <c r="J71" s="94"/>
    </row>
  </sheetData>
  <sheetProtection algorithmName="SHA-512" hashValue="ErONOC4BDOpSwk4gJbM7uJtIoxry6KQPmIKm0hO0gQVjxcJyt0zHzQH47VWdTwMcxg6ei0o6E3lwDrszFghlsg==" saltValue="bPryGgvALKBXBRUyNEWzv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54:J54"/>
    <mergeCell ref="C54:E54"/>
    <mergeCell ref="D3:J3"/>
    <mergeCell ref="C39:E39"/>
    <mergeCell ref="B40:E40"/>
    <mergeCell ref="B43:J43"/>
    <mergeCell ref="B45:J45"/>
    <mergeCell ref="B46:J46"/>
    <mergeCell ref="G28:I28"/>
    <mergeCell ref="G15:H15"/>
    <mergeCell ref="I15:J15"/>
    <mergeCell ref="E16:F16"/>
    <mergeCell ref="D12:G12"/>
    <mergeCell ref="D13:G13"/>
    <mergeCell ref="D34:E34"/>
    <mergeCell ref="D35:E35"/>
    <mergeCell ref="I51:J51"/>
    <mergeCell ref="I52:J52"/>
    <mergeCell ref="C52:E52"/>
    <mergeCell ref="I53:J53"/>
    <mergeCell ref="C53:E53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7:J67"/>
    <mergeCell ref="C67:E67"/>
    <mergeCell ref="I68:J68"/>
    <mergeCell ref="I64:J64"/>
    <mergeCell ref="C64:E64"/>
    <mergeCell ref="I65:J65"/>
    <mergeCell ref="C65:E65"/>
    <mergeCell ref="I66:J66"/>
    <mergeCell ref="C66:E6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7" t="s">
        <v>41</v>
      </c>
      <c r="B2" s="76"/>
      <c r="C2" s="254"/>
      <c r="D2" s="254"/>
      <c r="E2" s="254"/>
      <c r="F2" s="254"/>
      <c r="G2" s="255"/>
    </row>
    <row r="3" spans="1:7" ht="24.95" hidden="1" customHeight="1" x14ac:dyDescent="0.2">
      <c r="A3" s="77" t="s">
        <v>7</v>
      </c>
      <c r="B3" s="76"/>
      <c r="C3" s="254"/>
      <c r="D3" s="254"/>
      <c r="E3" s="254"/>
      <c r="F3" s="254"/>
      <c r="G3" s="255"/>
    </row>
    <row r="4" spans="1:7" ht="24.95" hidden="1" customHeight="1" x14ac:dyDescent="0.2">
      <c r="A4" s="77" t="s">
        <v>8</v>
      </c>
      <c r="B4" s="76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56"/>
  <sheetViews>
    <sheetView tabSelected="1" topLeftCell="A93" workbookViewId="0">
      <selection activeCell="AA106" sqref="AA106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88</v>
      </c>
    </row>
    <row r="2" spans="1:60" ht="24.95" customHeight="1" x14ac:dyDescent="0.2">
      <c r="A2" s="144" t="s">
        <v>87</v>
      </c>
      <c r="B2" s="142"/>
      <c r="C2" s="257" t="s">
        <v>45</v>
      </c>
      <c r="D2" s="258"/>
      <c r="E2" s="258"/>
      <c r="F2" s="258"/>
      <c r="G2" s="259"/>
      <c r="AE2" t="s">
        <v>89</v>
      </c>
    </row>
    <row r="3" spans="1:60" ht="24.95" hidden="1" customHeight="1" x14ac:dyDescent="0.2">
      <c r="A3" s="145" t="s">
        <v>7</v>
      </c>
      <c r="B3" s="143"/>
      <c r="C3" s="260"/>
      <c r="D3" s="261"/>
      <c r="E3" s="261"/>
      <c r="F3" s="261"/>
      <c r="G3" s="262"/>
      <c r="AE3" t="s">
        <v>90</v>
      </c>
    </row>
    <row r="4" spans="1:60" ht="24.95" hidden="1" customHeight="1" x14ac:dyDescent="0.2">
      <c r="A4" s="145" t="s">
        <v>8</v>
      </c>
      <c r="B4" s="143"/>
      <c r="C4" s="260"/>
      <c r="D4" s="261"/>
      <c r="E4" s="261"/>
      <c r="F4" s="261"/>
      <c r="G4" s="262"/>
      <c r="AE4" t="s">
        <v>91</v>
      </c>
    </row>
    <row r="5" spans="1:60" hidden="1" x14ac:dyDescent="0.2">
      <c r="A5" s="146" t="s">
        <v>92</v>
      </c>
      <c r="B5" s="147"/>
      <c r="C5" s="148"/>
      <c r="D5" s="149"/>
      <c r="E5" s="149"/>
      <c r="F5" s="149"/>
      <c r="G5" s="150"/>
      <c r="AE5" t="s">
        <v>93</v>
      </c>
    </row>
    <row r="7" spans="1:60" ht="38.25" x14ac:dyDescent="0.2">
      <c r="A7" s="155" t="s">
        <v>94</v>
      </c>
      <c r="B7" s="156" t="s">
        <v>95</v>
      </c>
      <c r="C7" s="156" t="s">
        <v>96</v>
      </c>
      <c r="D7" s="155" t="s">
        <v>97</v>
      </c>
      <c r="E7" s="155" t="s">
        <v>98</v>
      </c>
      <c r="F7" s="151" t="s">
        <v>99</v>
      </c>
      <c r="G7" s="175" t="s">
        <v>28</v>
      </c>
      <c r="H7" s="176" t="s">
        <v>29</v>
      </c>
      <c r="I7" s="176" t="s">
        <v>100</v>
      </c>
      <c r="J7" s="176" t="s">
        <v>30</v>
      </c>
      <c r="K7" s="176" t="s">
        <v>101</v>
      </c>
      <c r="L7" s="176" t="s">
        <v>102</v>
      </c>
      <c r="M7" s="176" t="s">
        <v>103</v>
      </c>
      <c r="N7" s="176" t="s">
        <v>104</v>
      </c>
      <c r="O7" s="176" t="s">
        <v>105</v>
      </c>
      <c r="P7" s="176" t="s">
        <v>106</v>
      </c>
      <c r="Q7" s="176" t="s">
        <v>107</v>
      </c>
      <c r="R7" s="176" t="s">
        <v>108</v>
      </c>
      <c r="S7" s="176" t="s">
        <v>109</v>
      </c>
      <c r="T7" s="176" t="s">
        <v>110</v>
      </c>
      <c r="U7" s="158" t="s">
        <v>111</v>
      </c>
    </row>
    <row r="8" spans="1:60" x14ac:dyDescent="0.2">
      <c r="A8" s="177" t="s">
        <v>112</v>
      </c>
      <c r="B8" s="178" t="s">
        <v>55</v>
      </c>
      <c r="C8" s="179" t="s">
        <v>56</v>
      </c>
      <c r="D8" s="180"/>
      <c r="E8" s="181"/>
      <c r="F8" s="182"/>
      <c r="G8" s="182">
        <f>SUMIF(AE9:AE36,"&lt;&gt;NOR",G9:G36)</f>
        <v>0</v>
      </c>
      <c r="H8" s="182"/>
      <c r="I8" s="182">
        <f>SUM(I9:I36)</f>
        <v>0</v>
      </c>
      <c r="J8" s="182"/>
      <c r="K8" s="182">
        <f>SUM(K9:K36)</f>
        <v>0</v>
      </c>
      <c r="L8" s="182"/>
      <c r="M8" s="182">
        <f>SUM(M9:M36)</f>
        <v>0</v>
      </c>
      <c r="N8" s="157"/>
      <c r="O8" s="157">
        <f>SUM(O9:O36)</f>
        <v>41.182910000000007</v>
      </c>
      <c r="P8" s="157"/>
      <c r="Q8" s="157">
        <f>SUM(Q9:Q36)</f>
        <v>5.3232799999999987</v>
      </c>
      <c r="R8" s="157"/>
      <c r="S8" s="157"/>
      <c r="T8" s="177"/>
      <c r="U8" s="157">
        <f>SUM(U9:U36)</f>
        <v>433.60000000000008</v>
      </c>
      <c r="AE8" t="s">
        <v>113</v>
      </c>
    </row>
    <row r="9" spans="1:60" ht="22.5" outlineLevel="1" x14ac:dyDescent="0.2">
      <c r="A9" s="153">
        <v>1</v>
      </c>
      <c r="B9" s="159" t="s">
        <v>114</v>
      </c>
      <c r="C9" s="195" t="s">
        <v>115</v>
      </c>
      <c r="D9" s="161" t="s">
        <v>116</v>
      </c>
      <c r="E9" s="168">
        <v>13</v>
      </c>
      <c r="F9" s="172">
        <f>H9+J9</f>
        <v>0</v>
      </c>
      <c r="G9" s="173">
        <f>ROUND(E9*F9,2)</f>
        <v>0</v>
      </c>
      <c r="H9" s="173"/>
      <c r="I9" s="173">
        <f>ROUND(E9*H9,2)</f>
        <v>0</v>
      </c>
      <c r="J9" s="173"/>
      <c r="K9" s="173">
        <f>ROUND(E9*J9,2)</f>
        <v>0</v>
      </c>
      <c r="L9" s="173">
        <v>21</v>
      </c>
      <c r="M9" s="173">
        <f>G9*(1+L9/100)</f>
        <v>0</v>
      </c>
      <c r="N9" s="162">
        <v>0.56391999999999998</v>
      </c>
      <c r="O9" s="162">
        <f>ROUND(E9*N9,5)</f>
        <v>7.3309600000000001</v>
      </c>
      <c r="P9" s="162">
        <v>0.06</v>
      </c>
      <c r="Q9" s="162">
        <f>ROUND(E9*P9,5)</f>
        <v>0.78</v>
      </c>
      <c r="R9" s="162"/>
      <c r="S9" s="162"/>
      <c r="T9" s="163">
        <v>4.2806899999999999</v>
      </c>
      <c r="U9" s="162">
        <f>ROUND(E9*T9,2)</f>
        <v>55.65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117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/>
      <c r="B10" s="159"/>
      <c r="C10" s="196" t="s">
        <v>118</v>
      </c>
      <c r="D10" s="164"/>
      <c r="E10" s="169"/>
      <c r="F10" s="173"/>
      <c r="G10" s="173"/>
      <c r="H10" s="173"/>
      <c r="I10" s="173"/>
      <c r="J10" s="173"/>
      <c r="K10" s="173"/>
      <c r="L10" s="173"/>
      <c r="M10" s="173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119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/>
      <c r="B11" s="159"/>
      <c r="C11" s="196" t="s">
        <v>120</v>
      </c>
      <c r="D11" s="164"/>
      <c r="E11" s="169">
        <v>4</v>
      </c>
      <c r="F11" s="173"/>
      <c r="G11" s="173"/>
      <c r="H11" s="173"/>
      <c r="I11" s="173"/>
      <c r="J11" s="173"/>
      <c r="K11" s="173"/>
      <c r="L11" s="173"/>
      <c r="M11" s="173"/>
      <c r="N11" s="162"/>
      <c r="O11" s="162"/>
      <c r="P11" s="162"/>
      <c r="Q11" s="162"/>
      <c r="R11" s="162"/>
      <c r="S11" s="162"/>
      <c r="T11" s="163"/>
      <c r="U11" s="162"/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119</v>
      </c>
      <c r="AF11" s="152">
        <v>0</v>
      </c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59"/>
      <c r="C12" s="196" t="s">
        <v>121</v>
      </c>
      <c r="D12" s="164"/>
      <c r="E12" s="169">
        <v>3</v>
      </c>
      <c r="F12" s="173"/>
      <c r="G12" s="173"/>
      <c r="H12" s="173"/>
      <c r="I12" s="173"/>
      <c r="J12" s="173"/>
      <c r="K12" s="173"/>
      <c r="L12" s="173"/>
      <c r="M12" s="173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119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/>
      <c r="B13" s="159"/>
      <c r="C13" s="196" t="s">
        <v>122</v>
      </c>
      <c r="D13" s="164"/>
      <c r="E13" s="169">
        <v>5</v>
      </c>
      <c r="F13" s="173"/>
      <c r="G13" s="173"/>
      <c r="H13" s="173"/>
      <c r="I13" s="173"/>
      <c r="J13" s="173"/>
      <c r="K13" s="173"/>
      <c r="L13" s="173"/>
      <c r="M13" s="173"/>
      <c r="N13" s="162"/>
      <c r="O13" s="162"/>
      <c r="P13" s="162"/>
      <c r="Q13" s="162"/>
      <c r="R13" s="162"/>
      <c r="S13" s="162"/>
      <c r="T13" s="163"/>
      <c r="U13" s="162"/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119</v>
      </c>
      <c r="AF13" s="152">
        <v>0</v>
      </c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/>
      <c r="B14" s="159"/>
      <c r="C14" s="196" t="s">
        <v>123</v>
      </c>
      <c r="D14" s="164"/>
      <c r="E14" s="169">
        <v>1</v>
      </c>
      <c r="F14" s="173"/>
      <c r="G14" s="173"/>
      <c r="H14" s="173"/>
      <c r="I14" s="173"/>
      <c r="J14" s="173"/>
      <c r="K14" s="173"/>
      <c r="L14" s="173"/>
      <c r="M14" s="173"/>
      <c r="N14" s="162"/>
      <c r="O14" s="162"/>
      <c r="P14" s="162"/>
      <c r="Q14" s="162"/>
      <c r="R14" s="162"/>
      <c r="S14" s="162"/>
      <c r="T14" s="163"/>
      <c r="U14" s="162"/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119</v>
      </c>
      <c r="AF14" s="152">
        <v>0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53">
        <v>2</v>
      </c>
      <c r="B15" s="159" t="s">
        <v>124</v>
      </c>
      <c r="C15" s="195" t="s">
        <v>125</v>
      </c>
      <c r="D15" s="161" t="s">
        <v>116</v>
      </c>
      <c r="E15" s="168">
        <v>15</v>
      </c>
      <c r="F15" s="172">
        <f>H15+J15</f>
        <v>0</v>
      </c>
      <c r="G15" s="173">
        <f>ROUND(E15*F15,2)</f>
        <v>0</v>
      </c>
      <c r="H15" s="173"/>
      <c r="I15" s="173">
        <f>ROUND(E15*H15,2)</f>
        <v>0</v>
      </c>
      <c r="J15" s="173"/>
      <c r="K15" s="173">
        <f>ROUND(E15*J15,2)</f>
        <v>0</v>
      </c>
      <c r="L15" s="173">
        <v>21</v>
      </c>
      <c r="M15" s="173">
        <f>G15*(1+L15/100)</f>
        <v>0</v>
      </c>
      <c r="N15" s="162">
        <v>1.02488</v>
      </c>
      <c r="O15" s="162">
        <f>ROUND(E15*N15,5)</f>
        <v>15.373200000000001</v>
      </c>
      <c r="P15" s="162">
        <v>9.2999999999999999E-2</v>
      </c>
      <c r="Q15" s="162">
        <f>ROUND(E15*P15,5)</f>
        <v>1.395</v>
      </c>
      <c r="R15" s="162"/>
      <c r="S15" s="162"/>
      <c r="T15" s="163">
        <v>8.7885299999999997</v>
      </c>
      <c r="U15" s="162">
        <f>ROUND(E15*T15,2)</f>
        <v>131.83000000000001</v>
      </c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117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3"/>
      <c r="B16" s="159"/>
      <c r="C16" s="196" t="s">
        <v>118</v>
      </c>
      <c r="D16" s="164"/>
      <c r="E16" s="169"/>
      <c r="F16" s="173"/>
      <c r="G16" s="173"/>
      <c r="H16" s="173"/>
      <c r="I16" s="173"/>
      <c r="J16" s="173"/>
      <c r="K16" s="173"/>
      <c r="L16" s="173"/>
      <c r="M16" s="173"/>
      <c r="N16" s="162"/>
      <c r="O16" s="162"/>
      <c r="P16" s="162"/>
      <c r="Q16" s="162"/>
      <c r="R16" s="162"/>
      <c r="S16" s="162"/>
      <c r="T16" s="163"/>
      <c r="U16" s="162"/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119</v>
      </c>
      <c r="AF16" s="152">
        <v>0</v>
      </c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3"/>
      <c r="B17" s="159"/>
      <c r="C17" s="196" t="s">
        <v>126</v>
      </c>
      <c r="D17" s="164"/>
      <c r="E17" s="169">
        <v>9</v>
      </c>
      <c r="F17" s="173"/>
      <c r="G17" s="173"/>
      <c r="H17" s="173"/>
      <c r="I17" s="173"/>
      <c r="J17" s="173"/>
      <c r="K17" s="173"/>
      <c r="L17" s="173"/>
      <c r="M17" s="173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119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3"/>
      <c r="B18" s="159"/>
      <c r="C18" s="196" t="s">
        <v>127</v>
      </c>
      <c r="D18" s="164"/>
      <c r="E18" s="169">
        <v>6</v>
      </c>
      <c r="F18" s="173"/>
      <c r="G18" s="173"/>
      <c r="H18" s="173"/>
      <c r="I18" s="173"/>
      <c r="J18" s="173"/>
      <c r="K18" s="173"/>
      <c r="L18" s="173"/>
      <c r="M18" s="173"/>
      <c r="N18" s="162"/>
      <c r="O18" s="162"/>
      <c r="P18" s="162"/>
      <c r="Q18" s="162"/>
      <c r="R18" s="162"/>
      <c r="S18" s="162"/>
      <c r="T18" s="163"/>
      <c r="U18" s="162"/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119</v>
      </c>
      <c r="AF18" s="152">
        <v>0</v>
      </c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53">
        <v>3</v>
      </c>
      <c r="B19" s="159" t="s">
        <v>128</v>
      </c>
      <c r="C19" s="195" t="s">
        <v>129</v>
      </c>
      <c r="D19" s="161" t="s">
        <v>116</v>
      </c>
      <c r="E19" s="168">
        <v>6</v>
      </c>
      <c r="F19" s="172">
        <f>H19+J19</f>
        <v>0</v>
      </c>
      <c r="G19" s="173">
        <f>ROUND(E19*F19,2)</f>
        <v>0</v>
      </c>
      <c r="H19" s="173"/>
      <c r="I19" s="173">
        <f>ROUND(E19*H19,2)</f>
        <v>0</v>
      </c>
      <c r="J19" s="173"/>
      <c r="K19" s="173">
        <f>ROUND(E19*J19,2)</f>
        <v>0</v>
      </c>
      <c r="L19" s="173">
        <v>21</v>
      </c>
      <c r="M19" s="173">
        <f>G19*(1+L19/100)</f>
        <v>0</v>
      </c>
      <c r="N19" s="162">
        <v>1.84456</v>
      </c>
      <c r="O19" s="162">
        <f>ROUND(E19*N19,5)</f>
        <v>11.067360000000001</v>
      </c>
      <c r="P19" s="162">
        <v>0.14580000000000001</v>
      </c>
      <c r="Q19" s="162">
        <f>ROUND(E19*P19,5)</f>
        <v>0.87480000000000002</v>
      </c>
      <c r="R19" s="162"/>
      <c r="S19" s="162"/>
      <c r="T19" s="163">
        <v>15.361700000000001</v>
      </c>
      <c r="U19" s="162">
        <f>ROUND(E19*T19,2)</f>
        <v>92.17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117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3"/>
      <c r="B20" s="159"/>
      <c r="C20" s="196" t="s">
        <v>118</v>
      </c>
      <c r="D20" s="164"/>
      <c r="E20" s="169"/>
      <c r="F20" s="173"/>
      <c r="G20" s="173"/>
      <c r="H20" s="173"/>
      <c r="I20" s="173"/>
      <c r="J20" s="173"/>
      <c r="K20" s="173"/>
      <c r="L20" s="173"/>
      <c r="M20" s="173"/>
      <c r="N20" s="162"/>
      <c r="O20" s="162"/>
      <c r="P20" s="162"/>
      <c r="Q20" s="162"/>
      <c r="R20" s="162"/>
      <c r="S20" s="162"/>
      <c r="T20" s="163"/>
      <c r="U20" s="162"/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119</v>
      </c>
      <c r="AF20" s="152">
        <v>0</v>
      </c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3"/>
      <c r="B21" s="159"/>
      <c r="C21" s="196" t="s">
        <v>130</v>
      </c>
      <c r="D21" s="164"/>
      <c r="E21" s="169">
        <v>3</v>
      </c>
      <c r="F21" s="173"/>
      <c r="G21" s="173"/>
      <c r="H21" s="173"/>
      <c r="I21" s="173"/>
      <c r="J21" s="173"/>
      <c r="K21" s="173"/>
      <c r="L21" s="173"/>
      <c r="M21" s="173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119</v>
      </c>
      <c r="AF21" s="152">
        <v>0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3"/>
      <c r="B22" s="159"/>
      <c r="C22" s="196" t="s">
        <v>131</v>
      </c>
      <c r="D22" s="164"/>
      <c r="E22" s="169">
        <v>3</v>
      </c>
      <c r="F22" s="173"/>
      <c r="G22" s="173"/>
      <c r="H22" s="173"/>
      <c r="I22" s="173"/>
      <c r="J22" s="173"/>
      <c r="K22" s="173"/>
      <c r="L22" s="173"/>
      <c r="M22" s="173"/>
      <c r="N22" s="162"/>
      <c r="O22" s="162"/>
      <c r="P22" s="162"/>
      <c r="Q22" s="162"/>
      <c r="R22" s="162"/>
      <c r="S22" s="162"/>
      <c r="T22" s="163"/>
      <c r="U22" s="162"/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119</v>
      </c>
      <c r="AF22" s="152">
        <v>0</v>
      </c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53">
        <v>4</v>
      </c>
      <c r="B23" s="159" t="s">
        <v>132</v>
      </c>
      <c r="C23" s="195" t="s">
        <v>133</v>
      </c>
      <c r="D23" s="161" t="s">
        <v>116</v>
      </c>
      <c r="E23" s="168">
        <v>1</v>
      </c>
      <c r="F23" s="172">
        <f>H23+J23</f>
        <v>0</v>
      </c>
      <c r="G23" s="173">
        <f>ROUND(E23*F23,2)</f>
        <v>0</v>
      </c>
      <c r="H23" s="173"/>
      <c r="I23" s="173">
        <f>ROUND(E23*H23,2)</f>
        <v>0</v>
      </c>
      <c r="J23" s="173"/>
      <c r="K23" s="173">
        <f>ROUND(E23*J23,2)</f>
        <v>0</v>
      </c>
      <c r="L23" s="173">
        <v>21</v>
      </c>
      <c r="M23" s="173">
        <f>G23*(1+L23/100)</f>
        <v>0</v>
      </c>
      <c r="N23" s="162">
        <v>2.6240000000000001</v>
      </c>
      <c r="O23" s="162">
        <f>ROUND(E23*N23,5)</f>
        <v>2.6240000000000001</v>
      </c>
      <c r="P23" s="162">
        <v>0.14580000000000001</v>
      </c>
      <c r="Q23" s="162">
        <f>ROUND(E23*P23,5)</f>
        <v>0.14580000000000001</v>
      </c>
      <c r="R23" s="162"/>
      <c r="S23" s="162"/>
      <c r="T23" s="163">
        <v>18.92633</v>
      </c>
      <c r="U23" s="162">
        <f>ROUND(E23*T23,2)</f>
        <v>18.93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117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/>
      <c r="B24" s="159"/>
      <c r="C24" s="196" t="s">
        <v>134</v>
      </c>
      <c r="D24" s="164"/>
      <c r="E24" s="169">
        <v>1</v>
      </c>
      <c r="F24" s="173"/>
      <c r="G24" s="173"/>
      <c r="H24" s="173"/>
      <c r="I24" s="173"/>
      <c r="J24" s="173"/>
      <c r="K24" s="173"/>
      <c r="L24" s="173"/>
      <c r="M24" s="173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119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 x14ac:dyDescent="0.2">
      <c r="A25" s="153">
        <v>5</v>
      </c>
      <c r="B25" s="159" t="s">
        <v>135</v>
      </c>
      <c r="C25" s="195" t="s">
        <v>360</v>
      </c>
      <c r="D25" s="161" t="s">
        <v>116</v>
      </c>
      <c r="E25" s="168">
        <v>5</v>
      </c>
      <c r="F25" s="172">
        <f>H25+J25</f>
        <v>0</v>
      </c>
      <c r="G25" s="173">
        <f>ROUND(E25*F25,2)</f>
        <v>0</v>
      </c>
      <c r="H25" s="173"/>
      <c r="I25" s="173">
        <f>ROUND(E25*H25,2)</f>
        <v>0</v>
      </c>
      <c r="J25" s="173"/>
      <c r="K25" s="173">
        <f>ROUND(E25*J25,2)</f>
        <v>0</v>
      </c>
      <c r="L25" s="173">
        <v>21</v>
      </c>
      <c r="M25" s="173">
        <f>G25*(1+L25/100)</f>
        <v>0</v>
      </c>
      <c r="N25" s="162">
        <v>0.1048</v>
      </c>
      <c r="O25" s="162">
        <f>ROUND(E25*N25,5)</f>
        <v>0.52400000000000002</v>
      </c>
      <c r="P25" s="162">
        <v>0.1426</v>
      </c>
      <c r="Q25" s="162">
        <f>ROUND(E25*P25,5)</f>
        <v>0.71299999999999997</v>
      </c>
      <c r="R25" s="162"/>
      <c r="S25" s="162"/>
      <c r="T25" s="163">
        <v>7.5847899999999999</v>
      </c>
      <c r="U25" s="162">
        <f>ROUND(E25*T25,2)</f>
        <v>37.92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136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/>
      <c r="B26" s="159"/>
      <c r="C26" s="196" t="s">
        <v>137</v>
      </c>
      <c r="D26" s="164"/>
      <c r="E26" s="169">
        <v>5</v>
      </c>
      <c r="F26" s="173"/>
      <c r="G26" s="173"/>
      <c r="H26" s="173"/>
      <c r="I26" s="173"/>
      <c r="J26" s="173"/>
      <c r="K26" s="173"/>
      <c r="L26" s="173"/>
      <c r="M26" s="173"/>
      <c r="N26" s="162"/>
      <c r="O26" s="162"/>
      <c r="P26" s="162"/>
      <c r="Q26" s="162"/>
      <c r="R26" s="162"/>
      <c r="S26" s="162"/>
      <c r="T26" s="163"/>
      <c r="U26" s="162"/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119</v>
      </c>
      <c r="AF26" s="152">
        <v>0</v>
      </c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53">
        <v>6</v>
      </c>
      <c r="B27" s="159" t="s">
        <v>138</v>
      </c>
      <c r="C27" s="195" t="s">
        <v>139</v>
      </c>
      <c r="D27" s="161" t="s">
        <v>116</v>
      </c>
      <c r="E27" s="168">
        <v>1</v>
      </c>
      <c r="F27" s="172">
        <f>H27+J27</f>
        <v>0</v>
      </c>
      <c r="G27" s="173">
        <f>ROUND(E27*F27,2)</f>
        <v>0</v>
      </c>
      <c r="H27" s="173"/>
      <c r="I27" s="173">
        <f>ROUND(E27*H27,2)</f>
        <v>0</v>
      </c>
      <c r="J27" s="173"/>
      <c r="K27" s="173">
        <f>ROUND(E27*J27,2)</f>
        <v>0</v>
      </c>
      <c r="L27" s="173">
        <v>21</v>
      </c>
      <c r="M27" s="173">
        <f>G27*(1+L27/100)</f>
        <v>0</v>
      </c>
      <c r="N27" s="162">
        <v>0.13558000000000001</v>
      </c>
      <c r="O27" s="162">
        <f>ROUND(E27*N27,5)</f>
        <v>0.13558000000000001</v>
      </c>
      <c r="P27" s="162">
        <v>0.20322999999999999</v>
      </c>
      <c r="Q27" s="162">
        <f>ROUND(E27*P27,5)</f>
        <v>0.20322999999999999</v>
      </c>
      <c r="R27" s="162"/>
      <c r="S27" s="162"/>
      <c r="T27" s="163">
        <v>10.34572</v>
      </c>
      <c r="U27" s="162">
        <f>ROUND(E27*T27,2)</f>
        <v>10.35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136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/>
      <c r="B28" s="159"/>
      <c r="C28" s="196" t="s">
        <v>140</v>
      </c>
      <c r="D28" s="164"/>
      <c r="E28" s="169">
        <v>1</v>
      </c>
      <c r="F28" s="173"/>
      <c r="G28" s="173"/>
      <c r="H28" s="173"/>
      <c r="I28" s="173"/>
      <c r="J28" s="173"/>
      <c r="K28" s="173"/>
      <c r="L28" s="173"/>
      <c r="M28" s="173"/>
      <c r="N28" s="162"/>
      <c r="O28" s="162"/>
      <c r="P28" s="162"/>
      <c r="Q28" s="162"/>
      <c r="R28" s="162"/>
      <c r="S28" s="162"/>
      <c r="T28" s="163"/>
      <c r="U28" s="162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119</v>
      </c>
      <c r="AF28" s="152">
        <v>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ht="22.5" outlineLevel="1" x14ac:dyDescent="0.2">
      <c r="A29" s="153">
        <v>7</v>
      </c>
      <c r="B29" s="159" t="s">
        <v>141</v>
      </c>
      <c r="C29" s="195" t="s">
        <v>142</v>
      </c>
      <c r="D29" s="161" t="s">
        <v>116</v>
      </c>
      <c r="E29" s="168">
        <v>5</v>
      </c>
      <c r="F29" s="172">
        <f>H29+J29</f>
        <v>0</v>
      </c>
      <c r="G29" s="173">
        <f>ROUND(E29*F29,2)</f>
        <v>0</v>
      </c>
      <c r="H29" s="173"/>
      <c r="I29" s="173">
        <f>ROUND(E29*H29,2)</f>
        <v>0</v>
      </c>
      <c r="J29" s="173"/>
      <c r="K29" s="173">
        <f>ROUND(E29*J29,2)</f>
        <v>0</v>
      </c>
      <c r="L29" s="173">
        <v>21</v>
      </c>
      <c r="M29" s="173">
        <f>G29*(1+L29/100)</f>
        <v>0</v>
      </c>
      <c r="N29" s="162">
        <v>0.80223999999999995</v>
      </c>
      <c r="O29" s="162">
        <f>ROUND(E29*N29,5)</f>
        <v>4.0111999999999997</v>
      </c>
      <c r="P29" s="162">
        <v>0.20322999999999999</v>
      </c>
      <c r="Q29" s="162">
        <f>ROUND(E29*P29,5)</f>
        <v>1.0161500000000001</v>
      </c>
      <c r="R29" s="162"/>
      <c r="S29" s="162"/>
      <c r="T29" s="163">
        <v>15.476570000000001</v>
      </c>
      <c r="U29" s="162">
        <f>ROUND(E29*T29,2)</f>
        <v>77.38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117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/>
      <c r="B30" s="159"/>
      <c r="C30" s="196" t="s">
        <v>143</v>
      </c>
      <c r="D30" s="164"/>
      <c r="E30" s="169">
        <v>1</v>
      </c>
      <c r="F30" s="173"/>
      <c r="G30" s="173"/>
      <c r="H30" s="173"/>
      <c r="I30" s="173"/>
      <c r="J30" s="173"/>
      <c r="K30" s="173"/>
      <c r="L30" s="173"/>
      <c r="M30" s="173"/>
      <c r="N30" s="162"/>
      <c r="O30" s="162"/>
      <c r="P30" s="162"/>
      <c r="Q30" s="162"/>
      <c r="R30" s="162"/>
      <c r="S30" s="162"/>
      <c r="T30" s="163"/>
      <c r="U30" s="162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119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/>
      <c r="B31" s="159"/>
      <c r="C31" s="196" t="s">
        <v>144</v>
      </c>
      <c r="D31" s="164"/>
      <c r="E31" s="169">
        <v>1</v>
      </c>
      <c r="F31" s="173"/>
      <c r="G31" s="173"/>
      <c r="H31" s="173"/>
      <c r="I31" s="173"/>
      <c r="J31" s="173"/>
      <c r="K31" s="173"/>
      <c r="L31" s="173"/>
      <c r="M31" s="173"/>
      <c r="N31" s="162"/>
      <c r="O31" s="162"/>
      <c r="P31" s="162"/>
      <c r="Q31" s="162"/>
      <c r="R31" s="162"/>
      <c r="S31" s="162"/>
      <c r="T31" s="163"/>
      <c r="U31" s="162"/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119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3"/>
      <c r="B32" s="159"/>
      <c r="C32" s="196" t="s">
        <v>145</v>
      </c>
      <c r="D32" s="164"/>
      <c r="E32" s="169">
        <v>1</v>
      </c>
      <c r="F32" s="173"/>
      <c r="G32" s="173"/>
      <c r="H32" s="173"/>
      <c r="I32" s="173"/>
      <c r="J32" s="173"/>
      <c r="K32" s="173"/>
      <c r="L32" s="173"/>
      <c r="M32" s="173"/>
      <c r="N32" s="162"/>
      <c r="O32" s="162"/>
      <c r="P32" s="162"/>
      <c r="Q32" s="162"/>
      <c r="R32" s="162"/>
      <c r="S32" s="162"/>
      <c r="T32" s="163"/>
      <c r="U32" s="162"/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119</v>
      </c>
      <c r="AF32" s="152">
        <v>0</v>
      </c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3"/>
      <c r="B33" s="159"/>
      <c r="C33" s="196" t="s">
        <v>146</v>
      </c>
      <c r="D33" s="164"/>
      <c r="E33" s="169">
        <v>1</v>
      </c>
      <c r="F33" s="173"/>
      <c r="G33" s="173"/>
      <c r="H33" s="173"/>
      <c r="I33" s="173"/>
      <c r="J33" s="173"/>
      <c r="K33" s="173"/>
      <c r="L33" s="173"/>
      <c r="M33" s="173"/>
      <c r="N33" s="162"/>
      <c r="O33" s="162"/>
      <c r="P33" s="162"/>
      <c r="Q33" s="162"/>
      <c r="R33" s="162"/>
      <c r="S33" s="162"/>
      <c r="T33" s="163"/>
      <c r="U33" s="162"/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119</v>
      </c>
      <c r="AF33" s="152">
        <v>0</v>
      </c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3"/>
      <c r="B34" s="159"/>
      <c r="C34" s="196" t="s">
        <v>147</v>
      </c>
      <c r="D34" s="164"/>
      <c r="E34" s="169">
        <v>1</v>
      </c>
      <c r="F34" s="173"/>
      <c r="G34" s="173"/>
      <c r="H34" s="173"/>
      <c r="I34" s="173"/>
      <c r="J34" s="173"/>
      <c r="K34" s="173"/>
      <c r="L34" s="173"/>
      <c r="M34" s="173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119</v>
      </c>
      <c r="AF34" s="152">
        <v>0</v>
      </c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53">
        <v>8</v>
      </c>
      <c r="B35" s="159" t="s">
        <v>148</v>
      </c>
      <c r="C35" s="195" t="s">
        <v>149</v>
      </c>
      <c r="D35" s="161" t="s">
        <v>116</v>
      </c>
      <c r="E35" s="168">
        <v>1</v>
      </c>
      <c r="F35" s="172">
        <f>H35+J35</f>
        <v>0</v>
      </c>
      <c r="G35" s="173">
        <f>ROUND(E35*F35,2)</f>
        <v>0</v>
      </c>
      <c r="H35" s="173"/>
      <c r="I35" s="173">
        <f>ROUND(E35*H35,2)</f>
        <v>0</v>
      </c>
      <c r="J35" s="173"/>
      <c r="K35" s="173">
        <f>ROUND(E35*J35,2)</f>
        <v>0</v>
      </c>
      <c r="L35" s="173">
        <v>21</v>
      </c>
      <c r="M35" s="173">
        <f>G35*(1+L35/100)</f>
        <v>0</v>
      </c>
      <c r="N35" s="162">
        <v>0.11661000000000001</v>
      </c>
      <c r="O35" s="162">
        <f>ROUND(E35*N35,5)</f>
        <v>0.11661000000000001</v>
      </c>
      <c r="P35" s="162">
        <v>0.1953</v>
      </c>
      <c r="Q35" s="162">
        <f>ROUND(E35*P35,5)</f>
        <v>0.1953</v>
      </c>
      <c r="R35" s="162"/>
      <c r="S35" s="162"/>
      <c r="T35" s="163">
        <v>9.3697199999999992</v>
      </c>
      <c r="U35" s="162">
        <f>ROUND(E35*T35,2)</f>
        <v>9.3699999999999992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117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3"/>
      <c r="B36" s="159"/>
      <c r="C36" s="196" t="s">
        <v>150</v>
      </c>
      <c r="D36" s="164"/>
      <c r="E36" s="169">
        <v>1</v>
      </c>
      <c r="F36" s="173"/>
      <c r="G36" s="173"/>
      <c r="H36" s="173"/>
      <c r="I36" s="173"/>
      <c r="J36" s="173"/>
      <c r="K36" s="173"/>
      <c r="L36" s="173"/>
      <c r="M36" s="173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119</v>
      </c>
      <c r="AF36" s="152">
        <v>0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x14ac:dyDescent="0.2">
      <c r="A37" s="154" t="s">
        <v>112</v>
      </c>
      <c r="B37" s="160" t="s">
        <v>57</v>
      </c>
      <c r="C37" s="197" t="s">
        <v>58</v>
      </c>
      <c r="D37" s="165"/>
      <c r="E37" s="170"/>
      <c r="F37" s="174"/>
      <c r="G37" s="174">
        <f>SUMIF(AE38:AE57,"&lt;&gt;NOR",G38:G57)</f>
        <v>0</v>
      </c>
      <c r="H37" s="174"/>
      <c r="I37" s="174">
        <f>SUM(I38:I57)</f>
        <v>0</v>
      </c>
      <c r="J37" s="174"/>
      <c r="K37" s="174">
        <f>SUM(K38:K57)</f>
        <v>0</v>
      </c>
      <c r="L37" s="174"/>
      <c r="M37" s="174">
        <f>SUM(M38:M57)</f>
        <v>0</v>
      </c>
      <c r="N37" s="166"/>
      <c r="O37" s="166">
        <f>SUM(O38:O57)</f>
        <v>2.1350000000000001E-2</v>
      </c>
      <c r="P37" s="166"/>
      <c r="Q37" s="166">
        <f>SUM(Q38:Q57)</f>
        <v>0</v>
      </c>
      <c r="R37" s="166"/>
      <c r="S37" s="166"/>
      <c r="T37" s="167"/>
      <c r="U37" s="166">
        <f>SUM(U38:U57)</f>
        <v>41.63</v>
      </c>
      <c r="AE37" t="s">
        <v>113</v>
      </c>
    </row>
    <row r="38" spans="1:60" outlineLevel="1" x14ac:dyDescent="0.2">
      <c r="A38" s="153">
        <v>9</v>
      </c>
      <c r="B38" s="159" t="s">
        <v>151</v>
      </c>
      <c r="C38" s="195" t="s">
        <v>152</v>
      </c>
      <c r="D38" s="161" t="s">
        <v>153</v>
      </c>
      <c r="E38" s="168">
        <v>533.68695000000002</v>
      </c>
      <c r="F38" s="172">
        <f>H38+J38</f>
        <v>0</v>
      </c>
      <c r="G38" s="173">
        <f>ROUND(E38*F38,2)</f>
        <v>0</v>
      </c>
      <c r="H38" s="173"/>
      <c r="I38" s="173">
        <f>ROUND(E38*H38,2)</f>
        <v>0</v>
      </c>
      <c r="J38" s="173"/>
      <c r="K38" s="173">
        <f>ROUND(E38*J38,2)</f>
        <v>0</v>
      </c>
      <c r="L38" s="173">
        <v>21</v>
      </c>
      <c r="M38" s="173">
        <f>G38*(1+L38/100)</f>
        <v>0</v>
      </c>
      <c r="N38" s="162">
        <v>4.0000000000000003E-5</v>
      </c>
      <c r="O38" s="162">
        <f>ROUND(E38*N38,5)</f>
        <v>2.1350000000000001E-2</v>
      </c>
      <c r="P38" s="162">
        <v>0</v>
      </c>
      <c r="Q38" s="162">
        <f>ROUND(E38*P38,5)</f>
        <v>0</v>
      </c>
      <c r="R38" s="162"/>
      <c r="S38" s="162"/>
      <c r="T38" s="163">
        <v>7.8E-2</v>
      </c>
      <c r="U38" s="162">
        <f>ROUND(E38*T38,2)</f>
        <v>41.63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136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3"/>
      <c r="B39" s="159"/>
      <c r="C39" s="196" t="s">
        <v>154</v>
      </c>
      <c r="D39" s="164"/>
      <c r="E39" s="169">
        <v>106.33</v>
      </c>
      <c r="F39" s="173"/>
      <c r="G39" s="173"/>
      <c r="H39" s="173"/>
      <c r="I39" s="173"/>
      <c r="J39" s="173"/>
      <c r="K39" s="173"/>
      <c r="L39" s="173"/>
      <c r="M39" s="173"/>
      <c r="N39" s="162"/>
      <c r="O39" s="162"/>
      <c r="P39" s="162"/>
      <c r="Q39" s="162"/>
      <c r="R39" s="162"/>
      <c r="S39" s="162"/>
      <c r="T39" s="163"/>
      <c r="U39" s="162"/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119</v>
      </c>
      <c r="AF39" s="152">
        <v>0</v>
      </c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3"/>
      <c r="B40" s="159"/>
      <c r="C40" s="196" t="s">
        <v>155</v>
      </c>
      <c r="D40" s="164"/>
      <c r="E40" s="169">
        <v>106.33</v>
      </c>
      <c r="F40" s="173"/>
      <c r="G40" s="173"/>
      <c r="H40" s="173"/>
      <c r="I40" s="173"/>
      <c r="J40" s="173"/>
      <c r="K40" s="173"/>
      <c r="L40" s="173"/>
      <c r="M40" s="173"/>
      <c r="N40" s="162"/>
      <c r="O40" s="162"/>
      <c r="P40" s="162"/>
      <c r="Q40" s="162"/>
      <c r="R40" s="162"/>
      <c r="S40" s="162"/>
      <c r="T40" s="163"/>
      <c r="U40" s="162"/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119</v>
      </c>
      <c r="AF40" s="152">
        <v>0</v>
      </c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3"/>
      <c r="B41" s="159"/>
      <c r="C41" s="196" t="s">
        <v>156</v>
      </c>
      <c r="D41" s="164"/>
      <c r="E41" s="169">
        <v>91.382949999999994</v>
      </c>
      <c r="F41" s="173"/>
      <c r="G41" s="173"/>
      <c r="H41" s="173"/>
      <c r="I41" s="173"/>
      <c r="J41" s="173"/>
      <c r="K41" s="173"/>
      <c r="L41" s="173"/>
      <c r="M41" s="173"/>
      <c r="N41" s="162"/>
      <c r="O41" s="162"/>
      <c r="P41" s="162"/>
      <c r="Q41" s="162"/>
      <c r="R41" s="162"/>
      <c r="S41" s="162"/>
      <c r="T41" s="163"/>
      <c r="U41" s="162"/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119</v>
      </c>
      <c r="AF41" s="152">
        <v>0</v>
      </c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3"/>
      <c r="B42" s="159"/>
      <c r="C42" s="196" t="s">
        <v>157</v>
      </c>
      <c r="D42" s="164"/>
      <c r="E42" s="169">
        <v>114.672</v>
      </c>
      <c r="F42" s="173"/>
      <c r="G42" s="173"/>
      <c r="H42" s="173"/>
      <c r="I42" s="173"/>
      <c r="J42" s="173"/>
      <c r="K42" s="173"/>
      <c r="L42" s="173"/>
      <c r="M42" s="173"/>
      <c r="N42" s="162"/>
      <c r="O42" s="162"/>
      <c r="P42" s="162"/>
      <c r="Q42" s="162"/>
      <c r="R42" s="162"/>
      <c r="S42" s="162"/>
      <c r="T42" s="163"/>
      <c r="U42" s="162"/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119</v>
      </c>
      <c r="AF42" s="152">
        <v>0</v>
      </c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3"/>
      <c r="B43" s="159"/>
      <c r="C43" s="196" t="s">
        <v>158</v>
      </c>
      <c r="D43" s="164"/>
      <c r="E43" s="169">
        <v>114.97199999999999</v>
      </c>
      <c r="F43" s="173"/>
      <c r="G43" s="173"/>
      <c r="H43" s="173"/>
      <c r="I43" s="173"/>
      <c r="J43" s="173"/>
      <c r="K43" s="173"/>
      <c r="L43" s="173"/>
      <c r="M43" s="173"/>
      <c r="N43" s="162"/>
      <c r="O43" s="162"/>
      <c r="P43" s="162"/>
      <c r="Q43" s="162"/>
      <c r="R43" s="162"/>
      <c r="S43" s="162"/>
      <c r="T43" s="163"/>
      <c r="U43" s="162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119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53">
        <v>10</v>
      </c>
      <c r="B44" s="159" t="s">
        <v>159</v>
      </c>
      <c r="C44" s="195" t="s">
        <v>160</v>
      </c>
      <c r="D44" s="161" t="s">
        <v>116</v>
      </c>
      <c r="E44" s="168">
        <v>47</v>
      </c>
      <c r="F44" s="172">
        <f>H44+J44</f>
        <v>0</v>
      </c>
      <c r="G44" s="173">
        <f>ROUND(E44*F44,2)</f>
        <v>0</v>
      </c>
      <c r="H44" s="173"/>
      <c r="I44" s="173">
        <f>ROUND(E44*H44,2)</f>
        <v>0</v>
      </c>
      <c r="J44" s="173"/>
      <c r="K44" s="173">
        <f>ROUND(E44*J44,2)</f>
        <v>0</v>
      </c>
      <c r="L44" s="173">
        <v>21</v>
      </c>
      <c r="M44" s="173">
        <f>G44*(1+L44/100)</f>
        <v>0</v>
      </c>
      <c r="N44" s="162">
        <v>0</v>
      </c>
      <c r="O44" s="162">
        <f>ROUND(E44*N44,5)</f>
        <v>0</v>
      </c>
      <c r="P44" s="162">
        <v>0</v>
      </c>
      <c r="Q44" s="162">
        <f>ROUND(E44*P44,5)</f>
        <v>0</v>
      </c>
      <c r="R44" s="162"/>
      <c r="S44" s="162"/>
      <c r="T44" s="163">
        <v>0</v>
      </c>
      <c r="U44" s="162">
        <f>ROUND(E44*T44,2)</f>
        <v>0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136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3"/>
      <c r="B45" s="159"/>
      <c r="C45" s="196" t="s">
        <v>137</v>
      </c>
      <c r="D45" s="164"/>
      <c r="E45" s="169">
        <v>5</v>
      </c>
      <c r="F45" s="173"/>
      <c r="G45" s="173"/>
      <c r="H45" s="173"/>
      <c r="I45" s="173"/>
      <c r="J45" s="173"/>
      <c r="K45" s="173"/>
      <c r="L45" s="173"/>
      <c r="M45" s="173"/>
      <c r="N45" s="162"/>
      <c r="O45" s="162"/>
      <c r="P45" s="162"/>
      <c r="Q45" s="162"/>
      <c r="R45" s="162"/>
      <c r="S45" s="162"/>
      <c r="T45" s="163"/>
      <c r="U45" s="162"/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119</v>
      </c>
      <c r="AF45" s="152">
        <v>0</v>
      </c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3"/>
      <c r="B46" s="159"/>
      <c r="C46" s="196" t="s">
        <v>161</v>
      </c>
      <c r="D46" s="164"/>
      <c r="E46" s="169">
        <v>4</v>
      </c>
      <c r="F46" s="173"/>
      <c r="G46" s="173"/>
      <c r="H46" s="173"/>
      <c r="I46" s="173"/>
      <c r="J46" s="173"/>
      <c r="K46" s="173"/>
      <c r="L46" s="173"/>
      <c r="M46" s="173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119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3"/>
      <c r="B47" s="159"/>
      <c r="C47" s="196" t="s">
        <v>145</v>
      </c>
      <c r="D47" s="164"/>
      <c r="E47" s="169">
        <v>1</v>
      </c>
      <c r="F47" s="173"/>
      <c r="G47" s="173"/>
      <c r="H47" s="173"/>
      <c r="I47" s="173"/>
      <c r="J47" s="173"/>
      <c r="K47" s="173"/>
      <c r="L47" s="173"/>
      <c r="M47" s="173"/>
      <c r="N47" s="162"/>
      <c r="O47" s="162"/>
      <c r="P47" s="162"/>
      <c r="Q47" s="162"/>
      <c r="R47" s="162"/>
      <c r="S47" s="162"/>
      <c r="T47" s="163"/>
      <c r="U47" s="162"/>
      <c r="V47" s="152"/>
      <c r="W47" s="152"/>
      <c r="X47" s="152"/>
      <c r="Y47" s="152"/>
      <c r="Z47" s="152"/>
      <c r="AA47" s="152"/>
      <c r="AB47" s="152"/>
      <c r="AC47" s="152"/>
      <c r="AD47" s="152"/>
      <c r="AE47" s="152" t="s">
        <v>119</v>
      </c>
      <c r="AF47" s="152">
        <v>0</v>
      </c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53"/>
      <c r="B48" s="159"/>
      <c r="C48" s="196" t="s">
        <v>146</v>
      </c>
      <c r="D48" s="164"/>
      <c r="E48" s="169">
        <v>1</v>
      </c>
      <c r="F48" s="173"/>
      <c r="G48" s="173"/>
      <c r="H48" s="173"/>
      <c r="I48" s="173"/>
      <c r="J48" s="173"/>
      <c r="K48" s="173"/>
      <c r="L48" s="173"/>
      <c r="M48" s="173"/>
      <c r="N48" s="162"/>
      <c r="O48" s="162"/>
      <c r="P48" s="162"/>
      <c r="Q48" s="162"/>
      <c r="R48" s="162"/>
      <c r="S48" s="162"/>
      <c r="T48" s="163"/>
      <c r="U48" s="162"/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119</v>
      </c>
      <c r="AF48" s="152">
        <v>0</v>
      </c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/>
      <c r="B49" s="159"/>
      <c r="C49" s="196" t="s">
        <v>147</v>
      </c>
      <c r="D49" s="164"/>
      <c r="E49" s="169">
        <v>1</v>
      </c>
      <c r="F49" s="173"/>
      <c r="G49" s="173"/>
      <c r="H49" s="173"/>
      <c r="I49" s="173"/>
      <c r="J49" s="173"/>
      <c r="K49" s="173"/>
      <c r="L49" s="173"/>
      <c r="M49" s="173"/>
      <c r="N49" s="162"/>
      <c r="O49" s="162"/>
      <c r="P49" s="162"/>
      <c r="Q49" s="162"/>
      <c r="R49" s="162"/>
      <c r="S49" s="162"/>
      <c r="T49" s="163"/>
      <c r="U49" s="162"/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119</v>
      </c>
      <c r="AF49" s="152">
        <v>0</v>
      </c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3"/>
      <c r="B50" s="159"/>
      <c r="C50" s="196" t="s">
        <v>118</v>
      </c>
      <c r="D50" s="164"/>
      <c r="E50" s="169"/>
      <c r="F50" s="173"/>
      <c r="G50" s="173"/>
      <c r="H50" s="173"/>
      <c r="I50" s="173"/>
      <c r="J50" s="173"/>
      <c r="K50" s="173"/>
      <c r="L50" s="173"/>
      <c r="M50" s="173"/>
      <c r="N50" s="162"/>
      <c r="O50" s="162"/>
      <c r="P50" s="162"/>
      <c r="Q50" s="162"/>
      <c r="R50" s="162"/>
      <c r="S50" s="162"/>
      <c r="T50" s="163"/>
      <c r="U50" s="162"/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119</v>
      </c>
      <c r="AF50" s="152">
        <v>0</v>
      </c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3"/>
      <c r="B51" s="159"/>
      <c r="C51" s="196" t="s">
        <v>120</v>
      </c>
      <c r="D51" s="164"/>
      <c r="E51" s="169">
        <v>4</v>
      </c>
      <c r="F51" s="173"/>
      <c r="G51" s="173"/>
      <c r="H51" s="173"/>
      <c r="I51" s="173"/>
      <c r="J51" s="173"/>
      <c r="K51" s="173"/>
      <c r="L51" s="173"/>
      <c r="M51" s="173"/>
      <c r="N51" s="162"/>
      <c r="O51" s="162"/>
      <c r="P51" s="162"/>
      <c r="Q51" s="162"/>
      <c r="R51" s="162"/>
      <c r="S51" s="162"/>
      <c r="T51" s="163"/>
      <c r="U51" s="162"/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119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3"/>
      <c r="B52" s="159"/>
      <c r="C52" s="196" t="s">
        <v>121</v>
      </c>
      <c r="D52" s="164"/>
      <c r="E52" s="169">
        <v>3</v>
      </c>
      <c r="F52" s="173"/>
      <c r="G52" s="173"/>
      <c r="H52" s="173"/>
      <c r="I52" s="173"/>
      <c r="J52" s="173"/>
      <c r="K52" s="173"/>
      <c r="L52" s="173"/>
      <c r="M52" s="173"/>
      <c r="N52" s="162"/>
      <c r="O52" s="162"/>
      <c r="P52" s="162"/>
      <c r="Q52" s="162"/>
      <c r="R52" s="162"/>
      <c r="S52" s="162"/>
      <c r="T52" s="163"/>
      <c r="U52" s="162"/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119</v>
      </c>
      <c r="AF52" s="152">
        <v>0</v>
      </c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3"/>
      <c r="B53" s="159"/>
      <c r="C53" s="196" t="s">
        <v>122</v>
      </c>
      <c r="D53" s="164"/>
      <c r="E53" s="169">
        <v>5</v>
      </c>
      <c r="F53" s="173"/>
      <c r="G53" s="173"/>
      <c r="H53" s="173"/>
      <c r="I53" s="173"/>
      <c r="J53" s="173"/>
      <c r="K53" s="173"/>
      <c r="L53" s="173"/>
      <c r="M53" s="173"/>
      <c r="N53" s="162"/>
      <c r="O53" s="162"/>
      <c r="P53" s="162"/>
      <c r="Q53" s="162"/>
      <c r="R53" s="162"/>
      <c r="S53" s="162"/>
      <c r="T53" s="163"/>
      <c r="U53" s="162"/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119</v>
      </c>
      <c r="AF53" s="152">
        <v>0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3"/>
      <c r="B54" s="159"/>
      <c r="C54" s="196" t="s">
        <v>162</v>
      </c>
      <c r="D54" s="164"/>
      <c r="E54" s="169">
        <v>13</v>
      </c>
      <c r="F54" s="173"/>
      <c r="G54" s="173"/>
      <c r="H54" s="173"/>
      <c r="I54" s="173"/>
      <c r="J54" s="173"/>
      <c r="K54" s="173"/>
      <c r="L54" s="173"/>
      <c r="M54" s="173"/>
      <c r="N54" s="162"/>
      <c r="O54" s="162"/>
      <c r="P54" s="162"/>
      <c r="Q54" s="162"/>
      <c r="R54" s="162"/>
      <c r="S54" s="162"/>
      <c r="T54" s="163"/>
      <c r="U54" s="162"/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119</v>
      </c>
      <c r="AF54" s="152">
        <v>0</v>
      </c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/>
      <c r="B55" s="159"/>
      <c r="C55" s="196" t="s">
        <v>163</v>
      </c>
      <c r="D55" s="164"/>
      <c r="E55" s="169">
        <v>10</v>
      </c>
      <c r="F55" s="173"/>
      <c r="G55" s="173"/>
      <c r="H55" s="173"/>
      <c r="I55" s="173"/>
      <c r="J55" s="173"/>
      <c r="K55" s="173"/>
      <c r="L55" s="173"/>
      <c r="M55" s="173"/>
      <c r="N55" s="162"/>
      <c r="O55" s="162"/>
      <c r="P55" s="162"/>
      <c r="Q55" s="162"/>
      <c r="R55" s="162"/>
      <c r="S55" s="162"/>
      <c r="T55" s="163"/>
      <c r="U55" s="162"/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119</v>
      </c>
      <c r="AF55" s="152">
        <v>0</v>
      </c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3">
        <v>11</v>
      </c>
      <c r="B56" s="159" t="s">
        <v>164</v>
      </c>
      <c r="C56" s="195" t="s">
        <v>165</v>
      </c>
      <c r="D56" s="161" t="s">
        <v>153</v>
      </c>
      <c r="E56" s="168">
        <v>200</v>
      </c>
      <c r="F56" s="172">
        <f>H56+J56</f>
        <v>0</v>
      </c>
      <c r="G56" s="173">
        <f>ROUND(E56*F56,2)</f>
        <v>0</v>
      </c>
      <c r="H56" s="173"/>
      <c r="I56" s="173">
        <f>ROUND(E56*H56,2)</f>
        <v>0</v>
      </c>
      <c r="J56" s="173"/>
      <c r="K56" s="173">
        <f>ROUND(E56*J56,2)</f>
        <v>0</v>
      </c>
      <c r="L56" s="173">
        <v>21</v>
      </c>
      <c r="M56" s="173">
        <f>G56*(1+L56/100)</f>
        <v>0</v>
      </c>
      <c r="N56" s="162">
        <v>0</v>
      </c>
      <c r="O56" s="162">
        <f>ROUND(E56*N56,5)</f>
        <v>0</v>
      </c>
      <c r="P56" s="162">
        <v>0</v>
      </c>
      <c r="Q56" s="162">
        <f>ROUND(E56*P56,5)</f>
        <v>0</v>
      </c>
      <c r="R56" s="162"/>
      <c r="S56" s="162"/>
      <c r="T56" s="163">
        <v>0</v>
      </c>
      <c r="U56" s="162">
        <f>ROUND(E56*T56,2)</f>
        <v>0</v>
      </c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136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3"/>
      <c r="B57" s="159"/>
      <c r="C57" s="196" t="s">
        <v>166</v>
      </c>
      <c r="D57" s="164"/>
      <c r="E57" s="169">
        <v>200</v>
      </c>
      <c r="F57" s="173"/>
      <c r="G57" s="173"/>
      <c r="H57" s="173"/>
      <c r="I57" s="173"/>
      <c r="J57" s="173"/>
      <c r="K57" s="173"/>
      <c r="L57" s="173"/>
      <c r="M57" s="173"/>
      <c r="N57" s="162"/>
      <c r="O57" s="162"/>
      <c r="P57" s="162"/>
      <c r="Q57" s="162"/>
      <c r="R57" s="162"/>
      <c r="S57" s="162"/>
      <c r="T57" s="163"/>
      <c r="U57" s="162"/>
      <c r="V57" s="152"/>
      <c r="W57" s="152"/>
      <c r="X57" s="152"/>
      <c r="Y57" s="152"/>
      <c r="Z57" s="152"/>
      <c r="AA57" s="152"/>
      <c r="AB57" s="152"/>
      <c r="AC57" s="152"/>
      <c r="AD57" s="152"/>
      <c r="AE57" s="152" t="s">
        <v>119</v>
      </c>
      <c r="AF57" s="152">
        <v>0</v>
      </c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x14ac:dyDescent="0.2">
      <c r="A58" s="154" t="s">
        <v>112</v>
      </c>
      <c r="B58" s="160" t="s">
        <v>59</v>
      </c>
      <c r="C58" s="197" t="s">
        <v>60</v>
      </c>
      <c r="D58" s="165"/>
      <c r="E58" s="170"/>
      <c r="F58" s="174"/>
      <c r="G58" s="174">
        <f>SUMIF(AE59:AE60,"&lt;&gt;NOR",G59:G60)</f>
        <v>0</v>
      </c>
      <c r="H58" s="174"/>
      <c r="I58" s="174">
        <f>SUM(I59:I60)</f>
        <v>0</v>
      </c>
      <c r="J58" s="174"/>
      <c r="K58" s="174">
        <f>SUM(K59:K60)</f>
        <v>0</v>
      </c>
      <c r="L58" s="174"/>
      <c r="M58" s="174">
        <f>SUM(M59:M60)</f>
        <v>0</v>
      </c>
      <c r="N58" s="166"/>
      <c r="O58" s="166">
        <f>SUM(O59:O60)</f>
        <v>0.24199999999999999</v>
      </c>
      <c r="P58" s="166"/>
      <c r="Q58" s="166">
        <f>SUM(Q59:Q60)</f>
        <v>0</v>
      </c>
      <c r="R58" s="166"/>
      <c r="S58" s="166"/>
      <c r="T58" s="167"/>
      <c r="U58" s="166">
        <f>SUM(U59:U60)</f>
        <v>36</v>
      </c>
      <c r="AE58" t="s">
        <v>113</v>
      </c>
    </row>
    <row r="59" spans="1:60" outlineLevel="1" x14ac:dyDescent="0.2">
      <c r="A59" s="153">
        <v>12</v>
      </c>
      <c r="B59" s="159" t="s">
        <v>167</v>
      </c>
      <c r="C59" s="195" t="s">
        <v>168</v>
      </c>
      <c r="D59" s="161" t="s">
        <v>153</v>
      </c>
      <c r="E59" s="168">
        <v>200</v>
      </c>
      <c r="F59" s="172">
        <f>H59+J59</f>
        <v>0</v>
      </c>
      <c r="G59" s="173">
        <f>ROUND(E59*F59,2)</f>
        <v>0</v>
      </c>
      <c r="H59" s="173"/>
      <c r="I59" s="173">
        <f>ROUND(E59*H59,2)</f>
        <v>0</v>
      </c>
      <c r="J59" s="173"/>
      <c r="K59" s="173">
        <f>ROUND(E59*J59,2)</f>
        <v>0</v>
      </c>
      <c r="L59" s="173">
        <v>21</v>
      </c>
      <c r="M59" s="173">
        <f>G59*(1+L59/100)</f>
        <v>0</v>
      </c>
      <c r="N59" s="162">
        <v>1.2099999999999999E-3</v>
      </c>
      <c r="O59" s="162">
        <f>ROUND(E59*N59,5)</f>
        <v>0.24199999999999999</v>
      </c>
      <c r="P59" s="162">
        <v>0</v>
      </c>
      <c r="Q59" s="162">
        <f>ROUND(E59*P59,5)</f>
        <v>0</v>
      </c>
      <c r="R59" s="162"/>
      <c r="S59" s="162"/>
      <c r="T59" s="163">
        <v>0.18</v>
      </c>
      <c r="U59" s="162">
        <f>ROUND(E59*T59,2)</f>
        <v>36</v>
      </c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136</v>
      </c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3"/>
      <c r="B60" s="159"/>
      <c r="C60" s="196" t="s">
        <v>166</v>
      </c>
      <c r="D60" s="164"/>
      <c r="E60" s="169">
        <v>200</v>
      </c>
      <c r="F60" s="173"/>
      <c r="G60" s="173"/>
      <c r="H60" s="173"/>
      <c r="I60" s="173"/>
      <c r="J60" s="173"/>
      <c r="K60" s="173"/>
      <c r="L60" s="173"/>
      <c r="M60" s="173"/>
      <c r="N60" s="162"/>
      <c r="O60" s="162"/>
      <c r="P60" s="162"/>
      <c r="Q60" s="162"/>
      <c r="R60" s="162"/>
      <c r="S60" s="162"/>
      <c r="T60" s="163"/>
      <c r="U60" s="162"/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119</v>
      </c>
      <c r="AF60" s="152">
        <v>0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x14ac:dyDescent="0.2">
      <c r="A61" s="154" t="s">
        <v>112</v>
      </c>
      <c r="B61" s="160" t="s">
        <v>61</v>
      </c>
      <c r="C61" s="197" t="s">
        <v>62</v>
      </c>
      <c r="D61" s="165"/>
      <c r="E61" s="170"/>
      <c r="F61" s="174"/>
      <c r="G61" s="174">
        <f>SUMIF(AE62:AE63,"&lt;&gt;NOR",G62:G63)</f>
        <v>0</v>
      </c>
      <c r="H61" s="174"/>
      <c r="I61" s="174">
        <f>SUM(I62:I63)</f>
        <v>0</v>
      </c>
      <c r="J61" s="174"/>
      <c r="K61" s="174">
        <f>SUM(K62:K63)</f>
        <v>0</v>
      </c>
      <c r="L61" s="174"/>
      <c r="M61" s="174">
        <f>SUM(M62:M63)</f>
        <v>0</v>
      </c>
      <c r="N61" s="166"/>
      <c r="O61" s="166">
        <f>SUM(O62:O63)</f>
        <v>0.41</v>
      </c>
      <c r="P61" s="166"/>
      <c r="Q61" s="166">
        <f>SUM(Q62:Q63)</f>
        <v>0</v>
      </c>
      <c r="R61" s="166"/>
      <c r="S61" s="166"/>
      <c r="T61" s="167"/>
      <c r="U61" s="166">
        <f>SUM(U62:U63)</f>
        <v>62</v>
      </c>
      <c r="AE61" t="s">
        <v>113</v>
      </c>
    </row>
    <row r="62" spans="1:60" outlineLevel="1" x14ac:dyDescent="0.2">
      <c r="A62" s="153">
        <v>13</v>
      </c>
      <c r="B62" s="159" t="s">
        <v>169</v>
      </c>
      <c r="C62" s="195" t="s">
        <v>170</v>
      </c>
      <c r="D62" s="161" t="s">
        <v>153</v>
      </c>
      <c r="E62" s="168">
        <v>200</v>
      </c>
      <c r="F62" s="172">
        <f>H62+J62</f>
        <v>0</v>
      </c>
      <c r="G62" s="173">
        <f>ROUND(E62*F62,2)</f>
        <v>0</v>
      </c>
      <c r="H62" s="173"/>
      <c r="I62" s="173">
        <f>ROUND(E62*H62,2)</f>
        <v>0</v>
      </c>
      <c r="J62" s="173"/>
      <c r="K62" s="173">
        <f>ROUND(E62*J62,2)</f>
        <v>0</v>
      </c>
      <c r="L62" s="173">
        <v>21</v>
      </c>
      <c r="M62" s="173">
        <f>G62*(1+L62/100)</f>
        <v>0</v>
      </c>
      <c r="N62" s="162">
        <v>2.0500000000000002E-3</v>
      </c>
      <c r="O62" s="162">
        <f>ROUND(E62*N62,5)</f>
        <v>0.41</v>
      </c>
      <c r="P62" s="162">
        <v>0</v>
      </c>
      <c r="Q62" s="162">
        <f>ROUND(E62*P62,5)</f>
        <v>0</v>
      </c>
      <c r="R62" s="162"/>
      <c r="S62" s="162"/>
      <c r="T62" s="163">
        <v>0.31</v>
      </c>
      <c r="U62" s="162">
        <f>ROUND(E62*T62,2)</f>
        <v>62</v>
      </c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136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3"/>
      <c r="B63" s="159"/>
      <c r="C63" s="196" t="s">
        <v>166</v>
      </c>
      <c r="D63" s="164"/>
      <c r="E63" s="169">
        <v>200</v>
      </c>
      <c r="F63" s="173"/>
      <c r="G63" s="173"/>
      <c r="H63" s="173"/>
      <c r="I63" s="173"/>
      <c r="J63" s="173"/>
      <c r="K63" s="173"/>
      <c r="L63" s="173"/>
      <c r="M63" s="173"/>
      <c r="N63" s="162"/>
      <c r="O63" s="162"/>
      <c r="P63" s="162"/>
      <c r="Q63" s="162"/>
      <c r="R63" s="162"/>
      <c r="S63" s="162"/>
      <c r="T63" s="163"/>
      <c r="U63" s="162"/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119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x14ac:dyDescent="0.2">
      <c r="A64" s="154" t="s">
        <v>112</v>
      </c>
      <c r="B64" s="160" t="s">
        <v>63</v>
      </c>
      <c r="C64" s="197" t="s">
        <v>64</v>
      </c>
      <c r="D64" s="165"/>
      <c r="E64" s="170"/>
      <c r="F64" s="174"/>
      <c r="G64" s="174">
        <f>SUMIF(AE65:AE74,"&lt;&gt;NOR",G65:G74)</f>
        <v>0</v>
      </c>
      <c r="H64" s="174"/>
      <c r="I64" s="174">
        <f>SUM(I65:I74)</f>
        <v>0</v>
      </c>
      <c r="J64" s="174"/>
      <c r="K64" s="174">
        <f>SUM(K65:K74)</f>
        <v>0</v>
      </c>
      <c r="L64" s="174"/>
      <c r="M64" s="174">
        <f>SUM(M65:M74)</f>
        <v>0</v>
      </c>
      <c r="N64" s="166"/>
      <c r="O64" s="166">
        <f>SUM(O65:O74)</f>
        <v>0</v>
      </c>
      <c r="P64" s="166"/>
      <c r="Q64" s="166">
        <f>SUM(Q65:Q74)</f>
        <v>0.26158000000000003</v>
      </c>
      <c r="R64" s="166"/>
      <c r="S64" s="166"/>
      <c r="T64" s="167"/>
      <c r="U64" s="166">
        <f>SUM(U65:U74)</f>
        <v>21.619999999999997</v>
      </c>
      <c r="AE64" t="s">
        <v>113</v>
      </c>
    </row>
    <row r="65" spans="1:60" outlineLevel="1" x14ac:dyDescent="0.2">
      <c r="A65" s="153">
        <v>14</v>
      </c>
      <c r="B65" s="159" t="s">
        <v>171</v>
      </c>
      <c r="C65" s="195" t="s">
        <v>172</v>
      </c>
      <c r="D65" s="161" t="s">
        <v>116</v>
      </c>
      <c r="E65" s="168">
        <v>89</v>
      </c>
      <c r="F65" s="172">
        <f>H65+J65</f>
        <v>0</v>
      </c>
      <c r="G65" s="173">
        <f>ROUND(E65*F65,2)</f>
        <v>0</v>
      </c>
      <c r="H65" s="173"/>
      <c r="I65" s="173">
        <f>ROUND(E65*H65,2)</f>
        <v>0</v>
      </c>
      <c r="J65" s="173"/>
      <c r="K65" s="173">
        <f>ROUND(E65*J65,2)</f>
        <v>0</v>
      </c>
      <c r="L65" s="173">
        <v>21</v>
      </c>
      <c r="M65" s="173">
        <f>G65*(1+L65/100)</f>
        <v>0</v>
      </c>
      <c r="N65" s="162">
        <v>0</v>
      </c>
      <c r="O65" s="162">
        <f>ROUND(E65*N65,5)</f>
        <v>0</v>
      </c>
      <c r="P65" s="162">
        <v>1.8E-3</v>
      </c>
      <c r="Q65" s="162">
        <f>ROUND(E65*P65,5)</f>
        <v>0.16020000000000001</v>
      </c>
      <c r="R65" s="162"/>
      <c r="S65" s="162"/>
      <c r="T65" s="163">
        <v>0.11</v>
      </c>
      <c r="U65" s="162">
        <f>ROUND(E65*T65,2)</f>
        <v>9.7899999999999991</v>
      </c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136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3"/>
      <c r="B66" s="159"/>
      <c r="C66" s="196" t="s">
        <v>173</v>
      </c>
      <c r="D66" s="164"/>
      <c r="E66" s="169">
        <v>89</v>
      </c>
      <c r="F66" s="173"/>
      <c r="G66" s="173"/>
      <c r="H66" s="173"/>
      <c r="I66" s="173"/>
      <c r="J66" s="173"/>
      <c r="K66" s="173"/>
      <c r="L66" s="173"/>
      <c r="M66" s="173"/>
      <c r="N66" s="162"/>
      <c r="O66" s="162"/>
      <c r="P66" s="162"/>
      <c r="Q66" s="162"/>
      <c r="R66" s="162"/>
      <c r="S66" s="162"/>
      <c r="T66" s="163"/>
      <c r="U66" s="162"/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119</v>
      </c>
      <c r="AF66" s="152">
        <v>0</v>
      </c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3">
        <v>15</v>
      </c>
      <c r="B67" s="159" t="s">
        <v>174</v>
      </c>
      <c r="C67" s="195" t="s">
        <v>175</v>
      </c>
      <c r="D67" s="161" t="s">
        <v>116</v>
      </c>
      <c r="E67" s="168">
        <v>6</v>
      </c>
      <c r="F67" s="172">
        <f>H67+J67</f>
        <v>0</v>
      </c>
      <c r="G67" s="173">
        <f>ROUND(E67*F67,2)</f>
        <v>0</v>
      </c>
      <c r="H67" s="173"/>
      <c r="I67" s="173">
        <f>ROUND(E67*H67,2)</f>
        <v>0</v>
      </c>
      <c r="J67" s="173"/>
      <c r="K67" s="173">
        <f>ROUND(E67*J67,2)</f>
        <v>0</v>
      </c>
      <c r="L67" s="173">
        <v>21</v>
      </c>
      <c r="M67" s="173">
        <f>G67*(1+L67/100)</f>
        <v>0</v>
      </c>
      <c r="N67" s="162">
        <v>0</v>
      </c>
      <c r="O67" s="162">
        <f>ROUND(E67*N67,5)</f>
        <v>0</v>
      </c>
      <c r="P67" s="162">
        <v>2.2300000000000002E-3</v>
      </c>
      <c r="Q67" s="162">
        <f>ROUND(E67*P67,5)</f>
        <v>1.338E-2</v>
      </c>
      <c r="R67" s="162"/>
      <c r="S67" s="162"/>
      <c r="T67" s="163">
        <v>0.15</v>
      </c>
      <c r="U67" s="162">
        <f>ROUND(E67*T67,2)</f>
        <v>0.9</v>
      </c>
      <c r="V67" s="152"/>
      <c r="W67" s="152"/>
      <c r="X67" s="152"/>
      <c r="Y67" s="152"/>
      <c r="Z67" s="152"/>
      <c r="AA67" s="152"/>
      <c r="AB67" s="152"/>
      <c r="AC67" s="152"/>
      <c r="AD67" s="152"/>
      <c r="AE67" s="152" t="s">
        <v>136</v>
      </c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3"/>
      <c r="B68" s="159"/>
      <c r="C68" s="196" t="s">
        <v>176</v>
      </c>
      <c r="D68" s="164"/>
      <c r="E68" s="169">
        <v>6</v>
      </c>
      <c r="F68" s="173"/>
      <c r="G68" s="173"/>
      <c r="H68" s="173"/>
      <c r="I68" s="173"/>
      <c r="J68" s="173"/>
      <c r="K68" s="173"/>
      <c r="L68" s="173"/>
      <c r="M68" s="173"/>
      <c r="N68" s="162"/>
      <c r="O68" s="162"/>
      <c r="P68" s="162"/>
      <c r="Q68" s="162"/>
      <c r="R68" s="162"/>
      <c r="S68" s="162"/>
      <c r="T68" s="163"/>
      <c r="U68" s="162"/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119</v>
      </c>
      <c r="AF68" s="152">
        <v>0</v>
      </c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3">
        <v>16</v>
      </c>
      <c r="B69" s="159" t="s">
        <v>177</v>
      </c>
      <c r="C69" s="195" t="s">
        <v>178</v>
      </c>
      <c r="D69" s="161" t="s">
        <v>116</v>
      </c>
      <c r="E69" s="168">
        <v>22</v>
      </c>
      <c r="F69" s="172">
        <f>H69+J69</f>
        <v>0</v>
      </c>
      <c r="G69" s="173">
        <f>ROUND(E69*F69,2)</f>
        <v>0</v>
      </c>
      <c r="H69" s="173"/>
      <c r="I69" s="173">
        <f>ROUND(E69*H69,2)</f>
        <v>0</v>
      </c>
      <c r="J69" s="173"/>
      <c r="K69" s="173">
        <f>ROUND(E69*J69,2)</f>
        <v>0</v>
      </c>
      <c r="L69" s="173">
        <v>21</v>
      </c>
      <c r="M69" s="173">
        <f>G69*(1+L69/100)</f>
        <v>0</v>
      </c>
      <c r="N69" s="162">
        <v>0</v>
      </c>
      <c r="O69" s="162">
        <f>ROUND(E69*N69,5)</f>
        <v>0</v>
      </c>
      <c r="P69" s="162">
        <v>4.0000000000000001E-3</v>
      </c>
      <c r="Q69" s="162">
        <f>ROUND(E69*P69,5)</f>
        <v>8.7999999999999995E-2</v>
      </c>
      <c r="R69" s="162"/>
      <c r="S69" s="162"/>
      <c r="T69" s="163">
        <v>0.27</v>
      </c>
      <c r="U69" s="162">
        <f>ROUND(E69*T69,2)</f>
        <v>5.94</v>
      </c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136</v>
      </c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3"/>
      <c r="B70" s="159"/>
      <c r="C70" s="196" t="s">
        <v>179</v>
      </c>
      <c r="D70" s="164"/>
      <c r="E70" s="169">
        <v>22</v>
      </c>
      <c r="F70" s="173"/>
      <c r="G70" s="173"/>
      <c r="H70" s="173"/>
      <c r="I70" s="173"/>
      <c r="J70" s="173"/>
      <c r="K70" s="173"/>
      <c r="L70" s="173"/>
      <c r="M70" s="173"/>
      <c r="N70" s="162"/>
      <c r="O70" s="162"/>
      <c r="P70" s="162"/>
      <c r="Q70" s="162"/>
      <c r="R70" s="162"/>
      <c r="S70" s="162"/>
      <c r="T70" s="163"/>
      <c r="U70" s="162"/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119</v>
      </c>
      <c r="AF70" s="152">
        <v>0</v>
      </c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53">
        <v>17</v>
      </c>
      <c r="B71" s="159" t="s">
        <v>180</v>
      </c>
      <c r="C71" s="195" t="s">
        <v>181</v>
      </c>
      <c r="D71" s="161" t="s">
        <v>116</v>
      </c>
      <c r="E71" s="168">
        <v>89</v>
      </c>
      <c r="F71" s="172">
        <f>H71+J71</f>
        <v>0</v>
      </c>
      <c r="G71" s="173">
        <f>ROUND(E71*F71,2)</f>
        <v>0</v>
      </c>
      <c r="H71" s="173"/>
      <c r="I71" s="173">
        <f>ROUND(E71*H71,2)</f>
        <v>0</v>
      </c>
      <c r="J71" s="173"/>
      <c r="K71" s="173">
        <f>ROUND(E71*J71,2)</f>
        <v>0</v>
      </c>
      <c r="L71" s="173">
        <v>21</v>
      </c>
      <c r="M71" s="173">
        <f>G71*(1+L71/100)</f>
        <v>0</v>
      </c>
      <c r="N71" s="162">
        <v>0</v>
      </c>
      <c r="O71" s="162">
        <f>ROUND(E71*N71,5)</f>
        <v>0</v>
      </c>
      <c r="P71" s="162">
        <v>0</v>
      </c>
      <c r="Q71" s="162">
        <f>ROUND(E71*P71,5)</f>
        <v>0</v>
      </c>
      <c r="R71" s="162"/>
      <c r="S71" s="162"/>
      <c r="T71" s="163">
        <v>0.05</v>
      </c>
      <c r="U71" s="162">
        <f>ROUND(E71*T71,2)</f>
        <v>4.45</v>
      </c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136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3"/>
      <c r="B72" s="159"/>
      <c r="C72" s="196" t="s">
        <v>173</v>
      </c>
      <c r="D72" s="164"/>
      <c r="E72" s="169">
        <v>89</v>
      </c>
      <c r="F72" s="173"/>
      <c r="G72" s="173"/>
      <c r="H72" s="173"/>
      <c r="I72" s="173"/>
      <c r="J72" s="173"/>
      <c r="K72" s="173"/>
      <c r="L72" s="173"/>
      <c r="M72" s="173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119</v>
      </c>
      <c r="AF72" s="152">
        <v>0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53">
        <v>18</v>
      </c>
      <c r="B73" s="159" t="s">
        <v>182</v>
      </c>
      <c r="C73" s="195" t="s">
        <v>183</v>
      </c>
      <c r="D73" s="161" t="s">
        <v>116</v>
      </c>
      <c r="E73" s="168">
        <v>6</v>
      </c>
      <c r="F73" s="172">
        <f>H73+J73</f>
        <v>0</v>
      </c>
      <c r="G73" s="173">
        <f>ROUND(E73*F73,2)</f>
        <v>0</v>
      </c>
      <c r="H73" s="173"/>
      <c r="I73" s="173">
        <f>ROUND(E73*H73,2)</f>
        <v>0</v>
      </c>
      <c r="J73" s="173"/>
      <c r="K73" s="173">
        <f>ROUND(E73*J73,2)</f>
        <v>0</v>
      </c>
      <c r="L73" s="173">
        <v>21</v>
      </c>
      <c r="M73" s="173">
        <f>G73*(1+L73/100)</f>
        <v>0</v>
      </c>
      <c r="N73" s="162">
        <v>0</v>
      </c>
      <c r="O73" s="162">
        <f>ROUND(E73*N73,5)</f>
        <v>0</v>
      </c>
      <c r="P73" s="162">
        <v>0</v>
      </c>
      <c r="Q73" s="162">
        <f>ROUND(E73*P73,5)</f>
        <v>0</v>
      </c>
      <c r="R73" s="162"/>
      <c r="S73" s="162"/>
      <c r="T73" s="163">
        <v>0.09</v>
      </c>
      <c r="U73" s="162">
        <f>ROUND(E73*T73,2)</f>
        <v>0.54</v>
      </c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136</v>
      </c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3"/>
      <c r="B74" s="159"/>
      <c r="C74" s="196" t="s">
        <v>176</v>
      </c>
      <c r="D74" s="164"/>
      <c r="E74" s="169">
        <v>6</v>
      </c>
      <c r="F74" s="173"/>
      <c r="G74" s="173"/>
      <c r="H74" s="173"/>
      <c r="I74" s="173"/>
      <c r="J74" s="173"/>
      <c r="K74" s="173"/>
      <c r="L74" s="173"/>
      <c r="M74" s="173"/>
      <c r="N74" s="162"/>
      <c r="O74" s="162"/>
      <c r="P74" s="162"/>
      <c r="Q74" s="162"/>
      <c r="R74" s="162"/>
      <c r="S74" s="162"/>
      <c r="T74" s="163"/>
      <c r="U74" s="162"/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119</v>
      </c>
      <c r="AF74" s="152">
        <v>0</v>
      </c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x14ac:dyDescent="0.2">
      <c r="A75" s="154" t="s">
        <v>112</v>
      </c>
      <c r="B75" s="160" t="s">
        <v>65</v>
      </c>
      <c r="C75" s="197" t="s">
        <v>66</v>
      </c>
      <c r="D75" s="165"/>
      <c r="E75" s="170"/>
      <c r="F75" s="174"/>
      <c r="G75" s="174">
        <f>SUMIF(AE76:AE77,"&lt;&gt;NOR",G76:G77)</f>
        <v>0</v>
      </c>
      <c r="H75" s="174"/>
      <c r="I75" s="174">
        <f>SUM(I76:I77)</f>
        <v>0</v>
      </c>
      <c r="J75" s="174"/>
      <c r="K75" s="174">
        <f>SUM(K76:K77)</f>
        <v>0</v>
      </c>
      <c r="L75" s="174"/>
      <c r="M75" s="174">
        <f>SUM(M76:M77)</f>
        <v>0</v>
      </c>
      <c r="N75" s="166"/>
      <c r="O75" s="166">
        <f>SUM(O76:O77)</f>
        <v>0</v>
      </c>
      <c r="P75" s="166"/>
      <c r="Q75" s="166">
        <f>SUM(Q76:Q77)</f>
        <v>0</v>
      </c>
      <c r="R75" s="166"/>
      <c r="S75" s="166"/>
      <c r="T75" s="167"/>
      <c r="U75" s="166">
        <f>SUM(U76:U77)</f>
        <v>131.85</v>
      </c>
      <c r="AE75" t="s">
        <v>113</v>
      </c>
    </row>
    <row r="76" spans="1:60" ht="22.5" outlineLevel="1" x14ac:dyDescent="0.2">
      <c r="A76" s="153">
        <v>19</v>
      </c>
      <c r="B76" s="159" t="s">
        <v>184</v>
      </c>
      <c r="C76" s="195" t="s">
        <v>185</v>
      </c>
      <c r="D76" s="161" t="s">
        <v>186</v>
      </c>
      <c r="E76" s="168">
        <v>41.856259999999999</v>
      </c>
      <c r="F76" s="172">
        <f>H76+J76</f>
        <v>0</v>
      </c>
      <c r="G76" s="173">
        <f>ROUND(E76*F76,2)</f>
        <v>0</v>
      </c>
      <c r="H76" s="173"/>
      <c r="I76" s="173">
        <f>ROUND(E76*H76,2)</f>
        <v>0</v>
      </c>
      <c r="J76" s="173"/>
      <c r="K76" s="173">
        <f>ROUND(E76*J76,2)</f>
        <v>0</v>
      </c>
      <c r="L76" s="173">
        <v>21</v>
      </c>
      <c r="M76" s="173">
        <f>G76*(1+L76/100)</f>
        <v>0</v>
      </c>
      <c r="N76" s="162">
        <v>0</v>
      </c>
      <c r="O76" s="162">
        <f>ROUND(E76*N76,5)</f>
        <v>0</v>
      </c>
      <c r="P76" s="162">
        <v>0</v>
      </c>
      <c r="Q76" s="162">
        <f>ROUND(E76*P76,5)</f>
        <v>0</v>
      </c>
      <c r="R76" s="162"/>
      <c r="S76" s="162"/>
      <c r="T76" s="163">
        <v>3.15</v>
      </c>
      <c r="U76" s="162">
        <f>ROUND(E76*T76,2)</f>
        <v>131.85</v>
      </c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136</v>
      </c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3"/>
      <c r="B77" s="159"/>
      <c r="C77" s="196" t="s">
        <v>187</v>
      </c>
      <c r="D77" s="164"/>
      <c r="E77" s="169">
        <v>41.856259999999999</v>
      </c>
      <c r="F77" s="173"/>
      <c r="G77" s="173"/>
      <c r="H77" s="173"/>
      <c r="I77" s="173"/>
      <c r="J77" s="173"/>
      <c r="K77" s="173"/>
      <c r="L77" s="173"/>
      <c r="M77" s="173"/>
      <c r="N77" s="162"/>
      <c r="O77" s="162"/>
      <c r="P77" s="162"/>
      <c r="Q77" s="162"/>
      <c r="R77" s="162"/>
      <c r="S77" s="162"/>
      <c r="T77" s="163"/>
      <c r="U77" s="162"/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119</v>
      </c>
      <c r="AF77" s="152">
        <v>0</v>
      </c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x14ac:dyDescent="0.2">
      <c r="A78" s="154" t="s">
        <v>112</v>
      </c>
      <c r="B78" s="160" t="s">
        <v>67</v>
      </c>
      <c r="C78" s="197" t="s">
        <v>68</v>
      </c>
      <c r="D78" s="165"/>
      <c r="E78" s="170"/>
      <c r="F78" s="174"/>
      <c r="G78" s="174">
        <f>SUMIF(AE79:AE136,"&lt;&gt;NOR",G79:G136)</f>
        <v>0</v>
      </c>
      <c r="H78" s="174"/>
      <c r="I78" s="174">
        <f>SUM(I79:I136)</f>
        <v>0</v>
      </c>
      <c r="J78" s="174"/>
      <c r="K78" s="174">
        <f>SUM(K79:K136)</f>
        <v>0</v>
      </c>
      <c r="L78" s="174"/>
      <c r="M78" s="174">
        <f>SUM(M79:M136)</f>
        <v>0</v>
      </c>
      <c r="N78" s="166"/>
      <c r="O78" s="166">
        <f>SUM(O79:O136)</f>
        <v>0</v>
      </c>
      <c r="P78" s="166"/>
      <c r="Q78" s="166">
        <f>SUM(Q79:Q136)</f>
        <v>0</v>
      </c>
      <c r="R78" s="166"/>
      <c r="S78" s="166"/>
      <c r="T78" s="167"/>
      <c r="U78" s="166">
        <f>SUM(U79:U136)</f>
        <v>0</v>
      </c>
      <c r="AE78" t="s">
        <v>113</v>
      </c>
    </row>
    <row r="79" spans="1:60" ht="22.5" outlineLevel="1" x14ac:dyDescent="0.2">
      <c r="A79" s="153">
        <v>20</v>
      </c>
      <c r="B79" s="159" t="s">
        <v>188</v>
      </c>
      <c r="C79" s="195" t="s">
        <v>189</v>
      </c>
      <c r="D79" s="161" t="s">
        <v>116</v>
      </c>
      <c r="E79" s="168">
        <v>7</v>
      </c>
      <c r="F79" s="172">
        <f>H79+J79</f>
        <v>0</v>
      </c>
      <c r="G79" s="173">
        <f>ROUND(E79*F79,2)</f>
        <v>0</v>
      </c>
      <c r="H79" s="173"/>
      <c r="I79" s="173">
        <f>ROUND(E79*H79,2)</f>
        <v>0</v>
      </c>
      <c r="J79" s="173"/>
      <c r="K79" s="173">
        <f>ROUND(E79*J79,2)</f>
        <v>0</v>
      </c>
      <c r="L79" s="173">
        <v>21</v>
      </c>
      <c r="M79" s="173">
        <f>G79*(1+L79/100)</f>
        <v>0</v>
      </c>
      <c r="N79" s="162">
        <v>0</v>
      </c>
      <c r="O79" s="162">
        <f>ROUND(E79*N79,5)</f>
        <v>0</v>
      </c>
      <c r="P79" s="162">
        <v>0</v>
      </c>
      <c r="Q79" s="162">
        <f>ROUND(E79*P79,5)</f>
        <v>0</v>
      </c>
      <c r="R79" s="162"/>
      <c r="S79" s="162"/>
      <c r="T79" s="163">
        <v>0</v>
      </c>
      <c r="U79" s="162">
        <f>ROUND(E79*T79,2)</f>
        <v>0</v>
      </c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136</v>
      </c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3"/>
      <c r="B80" s="159"/>
      <c r="C80" s="196" t="s">
        <v>190</v>
      </c>
      <c r="D80" s="164"/>
      <c r="E80" s="169">
        <v>7</v>
      </c>
      <c r="F80" s="173"/>
      <c r="G80" s="173"/>
      <c r="H80" s="173"/>
      <c r="I80" s="173"/>
      <c r="J80" s="173"/>
      <c r="K80" s="173"/>
      <c r="L80" s="173"/>
      <c r="M80" s="173"/>
      <c r="N80" s="162"/>
      <c r="O80" s="162"/>
      <c r="P80" s="162"/>
      <c r="Q80" s="162"/>
      <c r="R80" s="162"/>
      <c r="S80" s="162"/>
      <c r="T80" s="163"/>
      <c r="U80" s="162"/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119</v>
      </c>
      <c r="AF80" s="152">
        <v>0</v>
      </c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ht="22.5" outlineLevel="1" x14ac:dyDescent="0.2">
      <c r="A81" s="153">
        <v>21</v>
      </c>
      <c r="B81" s="159" t="s">
        <v>191</v>
      </c>
      <c r="C81" s="195" t="s">
        <v>189</v>
      </c>
      <c r="D81" s="161" t="s">
        <v>116</v>
      </c>
      <c r="E81" s="168">
        <v>3</v>
      </c>
      <c r="F81" s="172">
        <f>H81+J81</f>
        <v>0</v>
      </c>
      <c r="G81" s="173">
        <f>ROUND(E81*F81,2)</f>
        <v>0</v>
      </c>
      <c r="H81" s="173"/>
      <c r="I81" s="173">
        <f>ROUND(E81*H81,2)</f>
        <v>0</v>
      </c>
      <c r="J81" s="173"/>
      <c r="K81" s="173">
        <f>ROUND(E81*J81,2)</f>
        <v>0</v>
      </c>
      <c r="L81" s="173">
        <v>21</v>
      </c>
      <c r="M81" s="173">
        <f>G81*(1+L81/100)</f>
        <v>0</v>
      </c>
      <c r="N81" s="162">
        <v>0</v>
      </c>
      <c r="O81" s="162">
        <f>ROUND(E81*N81,5)</f>
        <v>0</v>
      </c>
      <c r="P81" s="162">
        <v>0</v>
      </c>
      <c r="Q81" s="162">
        <f>ROUND(E81*P81,5)</f>
        <v>0</v>
      </c>
      <c r="R81" s="162"/>
      <c r="S81" s="162"/>
      <c r="T81" s="163">
        <v>0</v>
      </c>
      <c r="U81" s="162">
        <f>ROUND(E81*T81,2)</f>
        <v>0</v>
      </c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136</v>
      </c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3"/>
      <c r="B82" s="159"/>
      <c r="C82" s="196" t="s">
        <v>192</v>
      </c>
      <c r="D82" s="164"/>
      <c r="E82" s="169">
        <v>3</v>
      </c>
      <c r="F82" s="173"/>
      <c r="G82" s="173"/>
      <c r="H82" s="173"/>
      <c r="I82" s="173"/>
      <c r="J82" s="173"/>
      <c r="K82" s="173"/>
      <c r="L82" s="173"/>
      <c r="M82" s="173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119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2.5" outlineLevel="1" x14ac:dyDescent="0.2">
      <c r="A83" s="153">
        <v>22</v>
      </c>
      <c r="B83" s="159" t="s">
        <v>193</v>
      </c>
      <c r="C83" s="195" t="s">
        <v>194</v>
      </c>
      <c r="D83" s="161" t="s">
        <v>116</v>
      </c>
      <c r="E83" s="168">
        <v>5</v>
      </c>
      <c r="F83" s="172">
        <f>H83+J83</f>
        <v>0</v>
      </c>
      <c r="G83" s="173">
        <f>ROUND(E83*F83,2)</f>
        <v>0</v>
      </c>
      <c r="H83" s="173"/>
      <c r="I83" s="173">
        <f>ROUND(E83*H83,2)</f>
        <v>0</v>
      </c>
      <c r="J83" s="173"/>
      <c r="K83" s="173">
        <f>ROUND(E83*J83,2)</f>
        <v>0</v>
      </c>
      <c r="L83" s="173">
        <v>21</v>
      </c>
      <c r="M83" s="173">
        <f>G83*(1+L83/100)</f>
        <v>0</v>
      </c>
      <c r="N83" s="162">
        <v>0</v>
      </c>
      <c r="O83" s="162">
        <f>ROUND(E83*N83,5)</f>
        <v>0</v>
      </c>
      <c r="P83" s="162">
        <v>0</v>
      </c>
      <c r="Q83" s="162">
        <f>ROUND(E83*P83,5)</f>
        <v>0</v>
      </c>
      <c r="R83" s="162"/>
      <c r="S83" s="162"/>
      <c r="T83" s="163">
        <v>0</v>
      </c>
      <c r="U83" s="162">
        <f>ROUND(E83*T83,2)</f>
        <v>0</v>
      </c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136</v>
      </c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3"/>
      <c r="B84" s="159"/>
      <c r="C84" s="196" t="s">
        <v>195</v>
      </c>
      <c r="D84" s="164"/>
      <c r="E84" s="169">
        <v>5</v>
      </c>
      <c r="F84" s="173"/>
      <c r="G84" s="173"/>
      <c r="H84" s="173"/>
      <c r="I84" s="173"/>
      <c r="J84" s="173"/>
      <c r="K84" s="173"/>
      <c r="L84" s="173"/>
      <c r="M84" s="173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119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ht="22.5" outlineLevel="1" x14ac:dyDescent="0.2">
      <c r="A85" s="153">
        <v>23</v>
      </c>
      <c r="B85" s="159" t="s">
        <v>196</v>
      </c>
      <c r="C85" s="195" t="s">
        <v>197</v>
      </c>
      <c r="D85" s="161" t="s">
        <v>116</v>
      </c>
      <c r="E85" s="168">
        <v>15</v>
      </c>
      <c r="F85" s="172">
        <f>H85+J85</f>
        <v>0</v>
      </c>
      <c r="G85" s="173">
        <f>ROUND(E85*F85,2)</f>
        <v>0</v>
      </c>
      <c r="H85" s="173"/>
      <c r="I85" s="173">
        <f>ROUND(E85*H85,2)</f>
        <v>0</v>
      </c>
      <c r="J85" s="173"/>
      <c r="K85" s="173">
        <f>ROUND(E85*J85,2)</f>
        <v>0</v>
      </c>
      <c r="L85" s="173">
        <v>21</v>
      </c>
      <c r="M85" s="173">
        <f>G85*(1+L85/100)</f>
        <v>0</v>
      </c>
      <c r="N85" s="162">
        <v>0</v>
      </c>
      <c r="O85" s="162">
        <f>ROUND(E85*N85,5)</f>
        <v>0</v>
      </c>
      <c r="P85" s="162">
        <v>0</v>
      </c>
      <c r="Q85" s="162">
        <f>ROUND(E85*P85,5)</f>
        <v>0</v>
      </c>
      <c r="R85" s="162"/>
      <c r="S85" s="162"/>
      <c r="T85" s="163">
        <v>0</v>
      </c>
      <c r="U85" s="162">
        <f>ROUND(E85*T85,2)</f>
        <v>0</v>
      </c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136</v>
      </c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3"/>
      <c r="B86" s="159"/>
      <c r="C86" s="196" t="s">
        <v>198</v>
      </c>
      <c r="D86" s="164"/>
      <c r="E86" s="169">
        <v>15</v>
      </c>
      <c r="F86" s="173"/>
      <c r="G86" s="173"/>
      <c r="H86" s="173"/>
      <c r="I86" s="173"/>
      <c r="J86" s="173"/>
      <c r="K86" s="173"/>
      <c r="L86" s="173"/>
      <c r="M86" s="173"/>
      <c r="N86" s="162"/>
      <c r="O86" s="162"/>
      <c r="P86" s="162"/>
      <c r="Q86" s="162"/>
      <c r="R86" s="162"/>
      <c r="S86" s="162"/>
      <c r="T86" s="163"/>
      <c r="U86" s="162"/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119</v>
      </c>
      <c r="AF86" s="152">
        <v>0</v>
      </c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ht="22.5" outlineLevel="1" x14ac:dyDescent="0.2">
      <c r="A87" s="153">
        <v>24</v>
      </c>
      <c r="B87" s="159" t="s">
        <v>199</v>
      </c>
      <c r="C87" s="195" t="s">
        <v>200</v>
      </c>
      <c r="D87" s="161" t="s">
        <v>116</v>
      </c>
      <c r="E87" s="168">
        <v>5</v>
      </c>
      <c r="F87" s="172">
        <f>H87+J87</f>
        <v>0</v>
      </c>
      <c r="G87" s="173">
        <f>ROUND(E87*F87,2)</f>
        <v>0</v>
      </c>
      <c r="H87" s="173"/>
      <c r="I87" s="173">
        <f>ROUND(E87*H87,2)</f>
        <v>0</v>
      </c>
      <c r="J87" s="173"/>
      <c r="K87" s="173">
        <f>ROUND(E87*J87,2)</f>
        <v>0</v>
      </c>
      <c r="L87" s="173">
        <v>21</v>
      </c>
      <c r="M87" s="173">
        <f>G87*(1+L87/100)</f>
        <v>0</v>
      </c>
      <c r="N87" s="162">
        <v>0</v>
      </c>
      <c r="O87" s="162">
        <f>ROUND(E87*N87,5)</f>
        <v>0</v>
      </c>
      <c r="P87" s="162">
        <v>0</v>
      </c>
      <c r="Q87" s="162">
        <f>ROUND(E87*P87,5)</f>
        <v>0</v>
      </c>
      <c r="R87" s="162"/>
      <c r="S87" s="162"/>
      <c r="T87" s="163">
        <v>0</v>
      </c>
      <c r="U87" s="162">
        <f>ROUND(E87*T87,2)</f>
        <v>0</v>
      </c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136</v>
      </c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3"/>
      <c r="B88" s="159"/>
      <c r="C88" s="196" t="s">
        <v>195</v>
      </c>
      <c r="D88" s="164"/>
      <c r="E88" s="169">
        <v>5</v>
      </c>
      <c r="F88" s="173"/>
      <c r="G88" s="173"/>
      <c r="H88" s="173"/>
      <c r="I88" s="173"/>
      <c r="J88" s="173"/>
      <c r="K88" s="173"/>
      <c r="L88" s="173"/>
      <c r="M88" s="173"/>
      <c r="N88" s="162"/>
      <c r="O88" s="162"/>
      <c r="P88" s="162"/>
      <c r="Q88" s="162"/>
      <c r="R88" s="162"/>
      <c r="S88" s="162"/>
      <c r="T88" s="163"/>
      <c r="U88" s="162"/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119</v>
      </c>
      <c r="AF88" s="152">
        <v>0</v>
      </c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ht="22.5" outlineLevel="1" x14ac:dyDescent="0.2">
      <c r="A89" s="153">
        <v>25</v>
      </c>
      <c r="B89" s="159" t="s">
        <v>201</v>
      </c>
      <c r="C89" s="195" t="s">
        <v>202</v>
      </c>
      <c r="D89" s="161" t="s">
        <v>116</v>
      </c>
      <c r="E89" s="168">
        <v>3</v>
      </c>
      <c r="F89" s="172">
        <f>H89+J89</f>
        <v>0</v>
      </c>
      <c r="G89" s="173">
        <f>ROUND(E89*F89,2)</f>
        <v>0</v>
      </c>
      <c r="H89" s="173"/>
      <c r="I89" s="173">
        <f>ROUND(E89*H89,2)</f>
        <v>0</v>
      </c>
      <c r="J89" s="173"/>
      <c r="K89" s="173">
        <f>ROUND(E89*J89,2)</f>
        <v>0</v>
      </c>
      <c r="L89" s="173">
        <v>21</v>
      </c>
      <c r="M89" s="173">
        <f>G89*(1+L89/100)</f>
        <v>0</v>
      </c>
      <c r="N89" s="162">
        <v>0</v>
      </c>
      <c r="O89" s="162">
        <f>ROUND(E89*N89,5)</f>
        <v>0</v>
      </c>
      <c r="P89" s="162">
        <v>0</v>
      </c>
      <c r="Q89" s="162">
        <f>ROUND(E89*P89,5)</f>
        <v>0</v>
      </c>
      <c r="R89" s="162"/>
      <c r="S89" s="162"/>
      <c r="T89" s="163">
        <v>0</v>
      </c>
      <c r="U89" s="162">
        <f>ROUND(E89*T89,2)</f>
        <v>0</v>
      </c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136</v>
      </c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3"/>
      <c r="B90" s="159"/>
      <c r="C90" s="196" t="s">
        <v>192</v>
      </c>
      <c r="D90" s="164"/>
      <c r="E90" s="169">
        <v>3</v>
      </c>
      <c r="F90" s="173"/>
      <c r="G90" s="173"/>
      <c r="H90" s="173"/>
      <c r="I90" s="173"/>
      <c r="J90" s="173"/>
      <c r="K90" s="173"/>
      <c r="L90" s="173"/>
      <c r="M90" s="173"/>
      <c r="N90" s="162"/>
      <c r="O90" s="162"/>
      <c r="P90" s="162"/>
      <c r="Q90" s="162"/>
      <c r="R90" s="162"/>
      <c r="S90" s="162"/>
      <c r="T90" s="163"/>
      <c r="U90" s="162"/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119</v>
      </c>
      <c r="AF90" s="152">
        <v>0</v>
      </c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ht="22.5" outlineLevel="1" x14ac:dyDescent="0.2">
      <c r="A91" s="153">
        <v>26</v>
      </c>
      <c r="B91" s="159" t="s">
        <v>203</v>
      </c>
      <c r="C91" s="195" t="s">
        <v>197</v>
      </c>
      <c r="D91" s="161" t="s">
        <v>116</v>
      </c>
      <c r="E91" s="168">
        <v>15</v>
      </c>
      <c r="F91" s="172">
        <f>H91+J91</f>
        <v>0</v>
      </c>
      <c r="G91" s="173">
        <f>ROUND(E91*F91,2)</f>
        <v>0</v>
      </c>
      <c r="H91" s="173"/>
      <c r="I91" s="173">
        <f>ROUND(E91*H91,2)</f>
        <v>0</v>
      </c>
      <c r="J91" s="173"/>
      <c r="K91" s="173">
        <f>ROUND(E91*J91,2)</f>
        <v>0</v>
      </c>
      <c r="L91" s="173">
        <v>21</v>
      </c>
      <c r="M91" s="173">
        <f>G91*(1+L91/100)</f>
        <v>0</v>
      </c>
      <c r="N91" s="162">
        <v>0</v>
      </c>
      <c r="O91" s="162">
        <f>ROUND(E91*N91,5)</f>
        <v>0</v>
      </c>
      <c r="P91" s="162">
        <v>0</v>
      </c>
      <c r="Q91" s="162">
        <f>ROUND(E91*P91,5)</f>
        <v>0</v>
      </c>
      <c r="R91" s="162"/>
      <c r="S91" s="162"/>
      <c r="T91" s="163">
        <v>0</v>
      </c>
      <c r="U91" s="162">
        <f>ROUND(E91*T91,2)</f>
        <v>0</v>
      </c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136</v>
      </c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3"/>
      <c r="B92" s="159"/>
      <c r="C92" s="196" t="s">
        <v>198</v>
      </c>
      <c r="D92" s="164"/>
      <c r="E92" s="169">
        <v>15</v>
      </c>
      <c r="F92" s="173"/>
      <c r="G92" s="173"/>
      <c r="H92" s="173"/>
      <c r="I92" s="173"/>
      <c r="J92" s="173"/>
      <c r="K92" s="173"/>
      <c r="L92" s="173"/>
      <c r="M92" s="173"/>
      <c r="N92" s="162"/>
      <c r="O92" s="162"/>
      <c r="P92" s="162"/>
      <c r="Q92" s="162"/>
      <c r="R92" s="162"/>
      <c r="S92" s="162"/>
      <c r="T92" s="163"/>
      <c r="U92" s="162"/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119</v>
      </c>
      <c r="AF92" s="152">
        <v>0</v>
      </c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ht="22.5" outlineLevel="1" x14ac:dyDescent="0.2">
      <c r="A93" s="153">
        <v>27</v>
      </c>
      <c r="B93" s="159" t="s">
        <v>204</v>
      </c>
      <c r="C93" s="195" t="s">
        <v>202</v>
      </c>
      <c r="D93" s="161" t="s">
        <v>116</v>
      </c>
      <c r="E93" s="168">
        <v>1</v>
      </c>
      <c r="F93" s="172">
        <f>H93+J93</f>
        <v>0</v>
      </c>
      <c r="G93" s="173">
        <f>ROUND(E93*F93,2)</f>
        <v>0</v>
      </c>
      <c r="H93" s="173"/>
      <c r="I93" s="173">
        <f>ROUND(E93*H93,2)</f>
        <v>0</v>
      </c>
      <c r="J93" s="173"/>
      <c r="K93" s="173">
        <f>ROUND(E93*J93,2)</f>
        <v>0</v>
      </c>
      <c r="L93" s="173">
        <v>21</v>
      </c>
      <c r="M93" s="173">
        <f>G93*(1+L93/100)</f>
        <v>0</v>
      </c>
      <c r="N93" s="162">
        <v>0</v>
      </c>
      <c r="O93" s="162">
        <f>ROUND(E93*N93,5)</f>
        <v>0</v>
      </c>
      <c r="P93" s="162">
        <v>0</v>
      </c>
      <c r="Q93" s="162">
        <f>ROUND(E93*P93,5)</f>
        <v>0</v>
      </c>
      <c r="R93" s="162"/>
      <c r="S93" s="162"/>
      <c r="T93" s="163">
        <v>0</v>
      </c>
      <c r="U93" s="162">
        <f>ROUND(E93*T93,2)</f>
        <v>0</v>
      </c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136</v>
      </c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3"/>
      <c r="B94" s="159"/>
      <c r="C94" s="196" t="s">
        <v>205</v>
      </c>
      <c r="D94" s="164"/>
      <c r="E94" s="169">
        <v>1</v>
      </c>
      <c r="F94" s="173"/>
      <c r="G94" s="173"/>
      <c r="H94" s="173"/>
      <c r="I94" s="173"/>
      <c r="J94" s="173"/>
      <c r="K94" s="173"/>
      <c r="L94" s="173"/>
      <c r="M94" s="173"/>
      <c r="N94" s="162"/>
      <c r="O94" s="162"/>
      <c r="P94" s="162"/>
      <c r="Q94" s="162"/>
      <c r="R94" s="162"/>
      <c r="S94" s="162"/>
      <c r="T94" s="163"/>
      <c r="U94" s="162"/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119</v>
      </c>
      <c r="AF94" s="152">
        <v>0</v>
      </c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ht="22.5" outlineLevel="1" x14ac:dyDescent="0.2">
      <c r="A95" s="153">
        <v>28</v>
      </c>
      <c r="B95" s="159" t="s">
        <v>206</v>
      </c>
      <c r="C95" s="195" t="s">
        <v>207</v>
      </c>
      <c r="D95" s="161" t="s">
        <v>116</v>
      </c>
      <c r="E95" s="168">
        <v>10</v>
      </c>
      <c r="F95" s="172">
        <f>H95+J95</f>
        <v>0</v>
      </c>
      <c r="G95" s="173">
        <f>ROUND(E95*F95,2)</f>
        <v>0</v>
      </c>
      <c r="H95" s="173"/>
      <c r="I95" s="173">
        <f>ROUND(E95*H95,2)</f>
        <v>0</v>
      </c>
      <c r="J95" s="173"/>
      <c r="K95" s="173">
        <f>ROUND(E95*J95,2)</f>
        <v>0</v>
      </c>
      <c r="L95" s="173">
        <v>21</v>
      </c>
      <c r="M95" s="173">
        <f>G95*(1+L95/100)</f>
        <v>0</v>
      </c>
      <c r="N95" s="162">
        <v>0</v>
      </c>
      <c r="O95" s="162">
        <f>ROUND(E95*N95,5)</f>
        <v>0</v>
      </c>
      <c r="P95" s="162">
        <v>0</v>
      </c>
      <c r="Q95" s="162">
        <f>ROUND(E95*P95,5)</f>
        <v>0</v>
      </c>
      <c r="R95" s="162"/>
      <c r="S95" s="162"/>
      <c r="T95" s="163">
        <v>0</v>
      </c>
      <c r="U95" s="162">
        <f>ROUND(E95*T95,2)</f>
        <v>0</v>
      </c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136</v>
      </c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3"/>
      <c r="B96" s="159"/>
      <c r="C96" s="196" t="s">
        <v>208</v>
      </c>
      <c r="D96" s="164"/>
      <c r="E96" s="169">
        <v>10</v>
      </c>
      <c r="F96" s="173"/>
      <c r="G96" s="173"/>
      <c r="H96" s="173"/>
      <c r="I96" s="173"/>
      <c r="J96" s="173"/>
      <c r="K96" s="173"/>
      <c r="L96" s="173"/>
      <c r="M96" s="173"/>
      <c r="N96" s="162"/>
      <c r="O96" s="162"/>
      <c r="P96" s="162"/>
      <c r="Q96" s="162"/>
      <c r="R96" s="162"/>
      <c r="S96" s="162"/>
      <c r="T96" s="163"/>
      <c r="U96" s="162"/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119</v>
      </c>
      <c r="AF96" s="152">
        <v>0</v>
      </c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ht="22.5" outlineLevel="1" x14ac:dyDescent="0.2">
      <c r="A97" s="153">
        <v>29</v>
      </c>
      <c r="B97" s="159" t="s">
        <v>209</v>
      </c>
      <c r="C97" s="195" t="s">
        <v>210</v>
      </c>
      <c r="D97" s="161" t="s">
        <v>116</v>
      </c>
      <c r="E97" s="168">
        <v>7</v>
      </c>
      <c r="F97" s="172">
        <f>H97+J97</f>
        <v>0</v>
      </c>
      <c r="G97" s="173">
        <f>ROUND(E97*F97,2)</f>
        <v>0</v>
      </c>
      <c r="H97" s="173"/>
      <c r="I97" s="173">
        <f>ROUND(E97*H97,2)</f>
        <v>0</v>
      </c>
      <c r="J97" s="173"/>
      <c r="K97" s="173">
        <f>ROUND(E97*J97,2)</f>
        <v>0</v>
      </c>
      <c r="L97" s="173">
        <v>21</v>
      </c>
      <c r="M97" s="173">
        <f>G97*(1+L97/100)</f>
        <v>0</v>
      </c>
      <c r="N97" s="162">
        <v>0</v>
      </c>
      <c r="O97" s="162">
        <f>ROUND(E97*N97,5)</f>
        <v>0</v>
      </c>
      <c r="P97" s="162">
        <v>0</v>
      </c>
      <c r="Q97" s="162">
        <f>ROUND(E97*P97,5)</f>
        <v>0</v>
      </c>
      <c r="R97" s="162"/>
      <c r="S97" s="162"/>
      <c r="T97" s="163">
        <v>0</v>
      </c>
      <c r="U97" s="162">
        <f>ROUND(E97*T97,2)</f>
        <v>0</v>
      </c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136</v>
      </c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53"/>
      <c r="B98" s="159"/>
      <c r="C98" s="196" t="s">
        <v>190</v>
      </c>
      <c r="D98" s="164"/>
      <c r="E98" s="169">
        <v>7</v>
      </c>
      <c r="F98" s="173"/>
      <c r="G98" s="173"/>
      <c r="H98" s="173"/>
      <c r="I98" s="173"/>
      <c r="J98" s="173"/>
      <c r="K98" s="173"/>
      <c r="L98" s="173"/>
      <c r="M98" s="173"/>
      <c r="N98" s="162"/>
      <c r="O98" s="162"/>
      <c r="P98" s="162"/>
      <c r="Q98" s="162"/>
      <c r="R98" s="162"/>
      <c r="S98" s="162"/>
      <c r="T98" s="163"/>
      <c r="U98" s="162"/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119</v>
      </c>
      <c r="AF98" s="152">
        <v>0</v>
      </c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ht="22.5" outlineLevel="1" x14ac:dyDescent="0.2">
      <c r="A99" s="153">
        <v>30</v>
      </c>
      <c r="B99" s="159" t="s">
        <v>211</v>
      </c>
      <c r="C99" s="195" t="s">
        <v>212</v>
      </c>
      <c r="D99" s="161" t="s">
        <v>116</v>
      </c>
      <c r="E99" s="168">
        <v>1</v>
      </c>
      <c r="F99" s="172">
        <f>H99+J99</f>
        <v>0</v>
      </c>
      <c r="G99" s="173">
        <f>ROUND(E99*F99,2)</f>
        <v>0</v>
      </c>
      <c r="H99" s="173"/>
      <c r="I99" s="173">
        <f>ROUND(E99*H99,2)</f>
        <v>0</v>
      </c>
      <c r="J99" s="173"/>
      <c r="K99" s="173">
        <f>ROUND(E99*J99,2)</f>
        <v>0</v>
      </c>
      <c r="L99" s="173">
        <v>21</v>
      </c>
      <c r="M99" s="173">
        <f>G99*(1+L99/100)</f>
        <v>0</v>
      </c>
      <c r="N99" s="162">
        <v>0</v>
      </c>
      <c r="O99" s="162">
        <f>ROUND(E99*N99,5)</f>
        <v>0</v>
      </c>
      <c r="P99" s="162">
        <v>0</v>
      </c>
      <c r="Q99" s="162">
        <f>ROUND(E99*P99,5)</f>
        <v>0</v>
      </c>
      <c r="R99" s="162"/>
      <c r="S99" s="162"/>
      <c r="T99" s="163">
        <v>0</v>
      </c>
      <c r="U99" s="162">
        <f>ROUND(E99*T99,2)</f>
        <v>0</v>
      </c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136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3"/>
      <c r="B100" s="159"/>
      <c r="C100" s="196" t="s">
        <v>205</v>
      </c>
      <c r="D100" s="164"/>
      <c r="E100" s="169">
        <v>1</v>
      </c>
      <c r="F100" s="173"/>
      <c r="G100" s="173"/>
      <c r="H100" s="173"/>
      <c r="I100" s="173"/>
      <c r="J100" s="173"/>
      <c r="K100" s="173"/>
      <c r="L100" s="173"/>
      <c r="M100" s="173"/>
      <c r="N100" s="162"/>
      <c r="O100" s="162"/>
      <c r="P100" s="162"/>
      <c r="Q100" s="162"/>
      <c r="R100" s="162"/>
      <c r="S100" s="162"/>
      <c r="T100" s="163"/>
      <c r="U100" s="162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119</v>
      </c>
      <c r="AF100" s="152">
        <v>0</v>
      </c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ht="22.5" outlineLevel="1" x14ac:dyDescent="0.2">
      <c r="A101" s="153">
        <v>31</v>
      </c>
      <c r="B101" s="159" t="s">
        <v>213</v>
      </c>
      <c r="C101" s="195" t="s">
        <v>207</v>
      </c>
      <c r="D101" s="161" t="s">
        <v>116</v>
      </c>
      <c r="E101" s="168">
        <v>8</v>
      </c>
      <c r="F101" s="172">
        <f>H101+J101</f>
        <v>0</v>
      </c>
      <c r="G101" s="173">
        <f>ROUND(E101*F101,2)</f>
        <v>0</v>
      </c>
      <c r="H101" s="173"/>
      <c r="I101" s="173">
        <f>ROUND(E101*H101,2)</f>
        <v>0</v>
      </c>
      <c r="J101" s="173"/>
      <c r="K101" s="173">
        <f>ROUND(E101*J101,2)</f>
        <v>0</v>
      </c>
      <c r="L101" s="173">
        <v>21</v>
      </c>
      <c r="M101" s="173">
        <f>G101*(1+L101/100)</f>
        <v>0</v>
      </c>
      <c r="N101" s="162">
        <v>0</v>
      </c>
      <c r="O101" s="162">
        <f>ROUND(E101*N101,5)</f>
        <v>0</v>
      </c>
      <c r="P101" s="162">
        <v>0</v>
      </c>
      <c r="Q101" s="162">
        <f>ROUND(E101*P101,5)</f>
        <v>0</v>
      </c>
      <c r="R101" s="162"/>
      <c r="S101" s="162"/>
      <c r="T101" s="163">
        <v>0</v>
      </c>
      <c r="U101" s="162">
        <f>ROUND(E101*T101,2)</f>
        <v>0</v>
      </c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136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3"/>
      <c r="B102" s="159"/>
      <c r="C102" s="196" t="s">
        <v>214</v>
      </c>
      <c r="D102" s="164"/>
      <c r="E102" s="169">
        <v>8</v>
      </c>
      <c r="F102" s="173"/>
      <c r="G102" s="173"/>
      <c r="H102" s="173"/>
      <c r="I102" s="173"/>
      <c r="J102" s="173"/>
      <c r="K102" s="173"/>
      <c r="L102" s="173"/>
      <c r="M102" s="173"/>
      <c r="N102" s="162"/>
      <c r="O102" s="162"/>
      <c r="P102" s="162"/>
      <c r="Q102" s="162"/>
      <c r="R102" s="162"/>
      <c r="S102" s="162"/>
      <c r="T102" s="163"/>
      <c r="U102" s="16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119</v>
      </c>
      <c r="AF102" s="152">
        <v>0</v>
      </c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ht="22.5" outlineLevel="1" x14ac:dyDescent="0.2">
      <c r="A103" s="153">
        <v>32</v>
      </c>
      <c r="B103" s="159" t="s">
        <v>215</v>
      </c>
      <c r="C103" s="195" t="s">
        <v>210</v>
      </c>
      <c r="D103" s="161" t="s">
        <v>116</v>
      </c>
      <c r="E103" s="168">
        <v>9</v>
      </c>
      <c r="F103" s="172">
        <f>H103+J103</f>
        <v>0</v>
      </c>
      <c r="G103" s="173">
        <f>ROUND(E103*F103,2)</f>
        <v>0</v>
      </c>
      <c r="H103" s="173"/>
      <c r="I103" s="173">
        <f>ROUND(E103*H103,2)</f>
        <v>0</v>
      </c>
      <c r="J103" s="173"/>
      <c r="K103" s="173">
        <f>ROUND(E103*J103,2)</f>
        <v>0</v>
      </c>
      <c r="L103" s="173">
        <v>21</v>
      </c>
      <c r="M103" s="173">
        <f>G103*(1+L103/100)</f>
        <v>0</v>
      </c>
      <c r="N103" s="162">
        <v>0</v>
      </c>
      <c r="O103" s="162">
        <f>ROUND(E103*N103,5)</f>
        <v>0</v>
      </c>
      <c r="P103" s="162">
        <v>0</v>
      </c>
      <c r="Q103" s="162">
        <f>ROUND(E103*P103,5)</f>
        <v>0</v>
      </c>
      <c r="R103" s="162"/>
      <c r="S103" s="162"/>
      <c r="T103" s="163">
        <v>0</v>
      </c>
      <c r="U103" s="162">
        <f>ROUND(E103*T103,2)</f>
        <v>0</v>
      </c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136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3"/>
      <c r="B104" s="159"/>
      <c r="C104" s="196" t="s">
        <v>57</v>
      </c>
      <c r="D104" s="164"/>
      <c r="E104" s="169">
        <v>9</v>
      </c>
      <c r="F104" s="173"/>
      <c r="G104" s="173"/>
      <c r="H104" s="173"/>
      <c r="I104" s="173"/>
      <c r="J104" s="173"/>
      <c r="K104" s="173"/>
      <c r="L104" s="173"/>
      <c r="M104" s="173"/>
      <c r="N104" s="162"/>
      <c r="O104" s="162"/>
      <c r="P104" s="162"/>
      <c r="Q104" s="162"/>
      <c r="R104" s="162"/>
      <c r="S104" s="162"/>
      <c r="T104" s="163"/>
      <c r="U104" s="16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 t="s">
        <v>119</v>
      </c>
      <c r="AF104" s="152">
        <v>0</v>
      </c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ht="22.5" outlineLevel="1" x14ac:dyDescent="0.2">
      <c r="A105" s="153">
        <v>33</v>
      </c>
      <c r="B105" s="159" t="s">
        <v>216</v>
      </c>
      <c r="C105" s="195" t="s">
        <v>217</v>
      </c>
      <c r="D105" s="161" t="s">
        <v>116</v>
      </c>
      <c r="E105" s="168">
        <v>1</v>
      </c>
      <c r="F105" s="172">
        <f>H105+J105</f>
        <v>0</v>
      </c>
      <c r="G105" s="173">
        <f>ROUND(E105*F105,2)</f>
        <v>0</v>
      </c>
      <c r="H105" s="173"/>
      <c r="I105" s="173">
        <f>ROUND(E105*H105,2)</f>
        <v>0</v>
      </c>
      <c r="J105" s="173"/>
      <c r="K105" s="173">
        <f>ROUND(E105*J105,2)</f>
        <v>0</v>
      </c>
      <c r="L105" s="173">
        <v>21</v>
      </c>
      <c r="M105" s="173">
        <f>G105*(1+L105/100)</f>
        <v>0</v>
      </c>
      <c r="N105" s="162">
        <v>0</v>
      </c>
      <c r="O105" s="162">
        <f>ROUND(E105*N105,5)</f>
        <v>0</v>
      </c>
      <c r="P105" s="162">
        <v>0</v>
      </c>
      <c r="Q105" s="162">
        <f>ROUND(E105*P105,5)</f>
        <v>0</v>
      </c>
      <c r="R105" s="162"/>
      <c r="S105" s="162"/>
      <c r="T105" s="163">
        <v>0</v>
      </c>
      <c r="U105" s="162">
        <f>ROUND(E105*T105,2)</f>
        <v>0</v>
      </c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136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3"/>
      <c r="B106" s="159"/>
      <c r="C106" s="196" t="s">
        <v>205</v>
      </c>
      <c r="D106" s="164"/>
      <c r="E106" s="169">
        <v>1</v>
      </c>
      <c r="F106" s="173"/>
      <c r="G106" s="173"/>
      <c r="H106" s="173"/>
      <c r="I106" s="173"/>
      <c r="J106" s="173"/>
      <c r="K106" s="173"/>
      <c r="L106" s="173"/>
      <c r="M106" s="173"/>
      <c r="N106" s="162"/>
      <c r="O106" s="162"/>
      <c r="P106" s="162"/>
      <c r="Q106" s="162"/>
      <c r="R106" s="162"/>
      <c r="S106" s="162"/>
      <c r="T106" s="163"/>
      <c r="U106" s="162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119</v>
      </c>
      <c r="AF106" s="152">
        <v>0</v>
      </c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ht="22.5" outlineLevel="1" x14ac:dyDescent="0.2">
      <c r="A107" s="153">
        <v>34</v>
      </c>
      <c r="B107" s="159" t="s">
        <v>218</v>
      </c>
      <c r="C107" s="195" t="s">
        <v>219</v>
      </c>
      <c r="D107" s="161" t="s">
        <v>116</v>
      </c>
      <c r="E107" s="168">
        <v>2</v>
      </c>
      <c r="F107" s="172">
        <f>H107+J107</f>
        <v>0</v>
      </c>
      <c r="G107" s="173">
        <f>ROUND(E107*F107,2)</f>
        <v>0</v>
      </c>
      <c r="H107" s="173"/>
      <c r="I107" s="173">
        <f>ROUND(E107*H107,2)</f>
        <v>0</v>
      </c>
      <c r="J107" s="173"/>
      <c r="K107" s="173">
        <f>ROUND(E107*J107,2)</f>
        <v>0</v>
      </c>
      <c r="L107" s="173">
        <v>21</v>
      </c>
      <c r="M107" s="173">
        <f>G107*(1+L107/100)</f>
        <v>0</v>
      </c>
      <c r="N107" s="162">
        <v>0</v>
      </c>
      <c r="O107" s="162">
        <f>ROUND(E107*N107,5)</f>
        <v>0</v>
      </c>
      <c r="P107" s="162">
        <v>0</v>
      </c>
      <c r="Q107" s="162">
        <f>ROUND(E107*P107,5)</f>
        <v>0</v>
      </c>
      <c r="R107" s="162"/>
      <c r="S107" s="162"/>
      <c r="T107" s="163">
        <v>0</v>
      </c>
      <c r="U107" s="162">
        <f>ROUND(E107*T107,2)</f>
        <v>0</v>
      </c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 t="s">
        <v>136</v>
      </c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3"/>
      <c r="B108" s="159"/>
      <c r="C108" s="196" t="s">
        <v>220</v>
      </c>
      <c r="D108" s="164"/>
      <c r="E108" s="169">
        <v>2</v>
      </c>
      <c r="F108" s="173"/>
      <c r="G108" s="173"/>
      <c r="H108" s="173"/>
      <c r="I108" s="173"/>
      <c r="J108" s="173"/>
      <c r="K108" s="173"/>
      <c r="L108" s="173"/>
      <c r="M108" s="173"/>
      <c r="N108" s="162"/>
      <c r="O108" s="162"/>
      <c r="P108" s="162"/>
      <c r="Q108" s="162"/>
      <c r="R108" s="162"/>
      <c r="S108" s="162"/>
      <c r="T108" s="163"/>
      <c r="U108" s="162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119</v>
      </c>
      <c r="AF108" s="152">
        <v>0</v>
      </c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 x14ac:dyDescent="0.2">
      <c r="A109" s="153">
        <v>35</v>
      </c>
      <c r="B109" s="159" t="s">
        <v>221</v>
      </c>
      <c r="C109" s="195" t="s">
        <v>222</v>
      </c>
      <c r="D109" s="161" t="s">
        <v>116</v>
      </c>
      <c r="E109" s="168">
        <v>1</v>
      </c>
      <c r="F109" s="172">
        <f>H109+J109</f>
        <v>0</v>
      </c>
      <c r="G109" s="173">
        <f>ROUND(E109*F109,2)</f>
        <v>0</v>
      </c>
      <c r="H109" s="173"/>
      <c r="I109" s="173">
        <f>ROUND(E109*H109,2)</f>
        <v>0</v>
      </c>
      <c r="J109" s="173"/>
      <c r="K109" s="173">
        <f>ROUND(E109*J109,2)</f>
        <v>0</v>
      </c>
      <c r="L109" s="173">
        <v>21</v>
      </c>
      <c r="M109" s="173">
        <f>G109*(1+L109/100)</f>
        <v>0</v>
      </c>
      <c r="N109" s="162">
        <v>0</v>
      </c>
      <c r="O109" s="162">
        <f>ROUND(E109*N109,5)</f>
        <v>0</v>
      </c>
      <c r="P109" s="162">
        <v>0</v>
      </c>
      <c r="Q109" s="162">
        <f>ROUND(E109*P109,5)</f>
        <v>0</v>
      </c>
      <c r="R109" s="162"/>
      <c r="S109" s="162"/>
      <c r="T109" s="163">
        <v>0</v>
      </c>
      <c r="U109" s="162">
        <f>ROUND(E109*T109,2)</f>
        <v>0</v>
      </c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136</v>
      </c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3"/>
      <c r="B110" s="159"/>
      <c r="C110" s="196" t="s">
        <v>205</v>
      </c>
      <c r="D110" s="164"/>
      <c r="E110" s="169">
        <v>1</v>
      </c>
      <c r="F110" s="173"/>
      <c r="G110" s="173"/>
      <c r="H110" s="173"/>
      <c r="I110" s="173"/>
      <c r="J110" s="173"/>
      <c r="K110" s="173"/>
      <c r="L110" s="173"/>
      <c r="M110" s="173"/>
      <c r="N110" s="162"/>
      <c r="O110" s="162"/>
      <c r="P110" s="162"/>
      <c r="Q110" s="162"/>
      <c r="R110" s="162"/>
      <c r="S110" s="162"/>
      <c r="T110" s="163"/>
      <c r="U110" s="162"/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 t="s">
        <v>119</v>
      </c>
      <c r="AF110" s="152">
        <v>0</v>
      </c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ht="22.5" outlineLevel="1" x14ac:dyDescent="0.2">
      <c r="A111" s="153">
        <v>36</v>
      </c>
      <c r="B111" s="159" t="s">
        <v>223</v>
      </c>
      <c r="C111" s="195" t="s">
        <v>224</v>
      </c>
      <c r="D111" s="161" t="s">
        <v>116</v>
      </c>
      <c r="E111" s="168">
        <v>1</v>
      </c>
      <c r="F111" s="172">
        <f>H111+J111</f>
        <v>0</v>
      </c>
      <c r="G111" s="173">
        <f>ROUND(E111*F111,2)</f>
        <v>0</v>
      </c>
      <c r="H111" s="173"/>
      <c r="I111" s="173">
        <f>ROUND(E111*H111,2)</f>
        <v>0</v>
      </c>
      <c r="J111" s="173"/>
      <c r="K111" s="173">
        <f>ROUND(E111*J111,2)</f>
        <v>0</v>
      </c>
      <c r="L111" s="173">
        <v>21</v>
      </c>
      <c r="M111" s="173">
        <f>G111*(1+L111/100)</f>
        <v>0</v>
      </c>
      <c r="N111" s="162">
        <v>0</v>
      </c>
      <c r="O111" s="162">
        <f>ROUND(E111*N111,5)</f>
        <v>0</v>
      </c>
      <c r="P111" s="162">
        <v>0</v>
      </c>
      <c r="Q111" s="162">
        <f>ROUND(E111*P111,5)</f>
        <v>0</v>
      </c>
      <c r="R111" s="162"/>
      <c r="S111" s="162"/>
      <c r="T111" s="163">
        <v>0</v>
      </c>
      <c r="U111" s="162">
        <f>ROUND(E111*T111,2)</f>
        <v>0</v>
      </c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136</v>
      </c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3"/>
      <c r="B112" s="159"/>
      <c r="C112" s="196" t="s">
        <v>205</v>
      </c>
      <c r="D112" s="164"/>
      <c r="E112" s="169">
        <v>1</v>
      </c>
      <c r="F112" s="173"/>
      <c r="G112" s="173"/>
      <c r="H112" s="173"/>
      <c r="I112" s="173"/>
      <c r="J112" s="173"/>
      <c r="K112" s="173"/>
      <c r="L112" s="173"/>
      <c r="M112" s="173"/>
      <c r="N112" s="162"/>
      <c r="O112" s="162"/>
      <c r="P112" s="162"/>
      <c r="Q112" s="162"/>
      <c r="R112" s="162"/>
      <c r="S112" s="162"/>
      <c r="T112" s="163"/>
      <c r="U112" s="162"/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 t="s">
        <v>119</v>
      </c>
      <c r="AF112" s="152">
        <v>0</v>
      </c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ht="22.5" outlineLevel="1" x14ac:dyDescent="0.2">
      <c r="A113" s="153">
        <v>37</v>
      </c>
      <c r="B113" s="159" t="s">
        <v>225</v>
      </c>
      <c r="C113" s="195" t="s">
        <v>219</v>
      </c>
      <c r="D113" s="161" t="s">
        <v>116</v>
      </c>
      <c r="E113" s="168">
        <v>1</v>
      </c>
      <c r="F113" s="172">
        <f>H113+J113</f>
        <v>0</v>
      </c>
      <c r="G113" s="173">
        <f>ROUND(E113*F113,2)</f>
        <v>0</v>
      </c>
      <c r="H113" s="173"/>
      <c r="I113" s="173">
        <f>ROUND(E113*H113,2)</f>
        <v>0</v>
      </c>
      <c r="J113" s="173"/>
      <c r="K113" s="173">
        <f>ROUND(E113*J113,2)</f>
        <v>0</v>
      </c>
      <c r="L113" s="173">
        <v>21</v>
      </c>
      <c r="M113" s="173">
        <f>G113*(1+L113/100)</f>
        <v>0</v>
      </c>
      <c r="N113" s="162">
        <v>0</v>
      </c>
      <c r="O113" s="162">
        <f>ROUND(E113*N113,5)</f>
        <v>0</v>
      </c>
      <c r="P113" s="162">
        <v>0</v>
      </c>
      <c r="Q113" s="162">
        <f>ROUND(E113*P113,5)</f>
        <v>0</v>
      </c>
      <c r="R113" s="162"/>
      <c r="S113" s="162"/>
      <c r="T113" s="163">
        <v>0</v>
      </c>
      <c r="U113" s="162">
        <f>ROUND(E113*T113,2)</f>
        <v>0</v>
      </c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136</v>
      </c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3"/>
      <c r="B114" s="159"/>
      <c r="C114" s="196" t="s">
        <v>205</v>
      </c>
      <c r="D114" s="164"/>
      <c r="E114" s="169">
        <v>1</v>
      </c>
      <c r="F114" s="173"/>
      <c r="G114" s="173"/>
      <c r="H114" s="173"/>
      <c r="I114" s="173"/>
      <c r="J114" s="173"/>
      <c r="K114" s="173"/>
      <c r="L114" s="173"/>
      <c r="M114" s="173"/>
      <c r="N114" s="162"/>
      <c r="O114" s="162"/>
      <c r="P114" s="162"/>
      <c r="Q114" s="162"/>
      <c r="R114" s="162"/>
      <c r="S114" s="162"/>
      <c r="T114" s="163"/>
      <c r="U114" s="162"/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119</v>
      </c>
      <c r="AF114" s="152">
        <v>0</v>
      </c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3">
        <v>38</v>
      </c>
      <c r="B115" s="159" t="s">
        <v>226</v>
      </c>
      <c r="C115" s="195" t="s">
        <v>227</v>
      </c>
      <c r="D115" s="161" t="s">
        <v>116</v>
      </c>
      <c r="E115" s="168">
        <v>52</v>
      </c>
      <c r="F115" s="172">
        <f>H115+J115</f>
        <v>0</v>
      </c>
      <c r="G115" s="173">
        <f>ROUND(E115*F115,2)</f>
        <v>0</v>
      </c>
      <c r="H115" s="173"/>
      <c r="I115" s="173">
        <f>ROUND(E115*H115,2)</f>
        <v>0</v>
      </c>
      <c r="J115" s="173"/>
      <c r="K115" s="173">
        <f>ROUND(E115*J115,2)</f>
        <v>0</v>
      </c>
      <c r="L115" s="173">
        <v>21</v>
      </c>
      <c r="M115" s="173">
        <f>G115*(1+L115/100)</f>
        <v>0</v>
      </c>
      <c r="N115" s="162">
        <v>0</v>
      </c>
      <c r="O115" s="162">
        <f>ROUND(E115*N115,5)</f>
        <v>0</v>
      </c>
      <c r="P115" s="162">
        <v>0</v>
      </c>
      <c r="Q115" s="162">
        <f>ROUND(E115*P115,5)</f>
        <v>0</v>
      </c>
      <c r="R115" s="162"/>
      <c r="S115" s="162"/>
      <c r="T115" s="163">
        <v>0</v>
      </c>
      <c r="U115" s="162">
        <f>ROUND(E115*T115,2)</f>
        <v>0</v>
      </c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136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3"/>
      <c r="B116" s="159"/>
      <c r="C116" s="196" t="s">
        <v>228</v>
      </c>
      <c r="D116" s="164"/>
      <c r="E116" s="169">
        <v>5</v>
      </c>
      <c r="F116" s="173"/>
      <c r="G116" s="173"/>
      <c r="H116" s="173"/>
      <c r="I116" s="173"/>
      <c r="J116" s="173"/>
      <c r="K116" s="173"/>
      <c r="L116" s="173"/>
      <c r="M116" s="173"/>
      <c r="N116" s="162"/>
      <c r="O116" s="162"/>
      <c r="P116" s="162"/>
      <c r="Q116" s="162"/>
      <c r="R116" s="162"/>
      <c r="S116" s="162"/>
      <c r="T116" s="163"/>
      <c r="U116" s="16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119</v>
      </c>
      <c r="AF116" s="152">
        <v>0</v>
      </c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3"/>
      <c r="B117" s="159"/>
      <c r="C117" s="196" t="s">
        <v>229</v>
      </c>
      <c r="D117" s="164"/>
      <c r="E117" s="169">
        <v>1</v>
      </c>
      <c r="F117" s="173"/>
      <c r="G117" s="173"/>
      <c r="H117" s="173"/>
      <c r="I117" s="173"/>
      <c r="J117" s="173"/>
      <c r="K117" s="173"/>
      <c r="L117" s="173"/>
      <c r="M117" s="173"/>
      <c r="N117" s="162"/>
      <c r="O117" s="162"/>
      <c r="P117" s="162"/>
      <c r="Q117" s="162"/>
      <c r="R117" s="162"/>
      <c r="S117" s="162"/>
      <c r="T117" s="163"/>
      <c r="U117" s="16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 t="s">
        <v>119</v>
      </c>
      <c r="AF117" s="152">
        <v>0</v>
      </c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3"/>
      <c r="B118" s="159"/>
      <c r="C118" s="196" t="s">
        <v>230</v>
      </c>
      <c r="D118" s="164"/>
      <c r="E118" s="169">
        <v>5</v>
      </c>
      <c r="F118" s="173"/>
      <c r="G118" s="173"/>
      <c r="H118" s="173"/>
      <c r="I118" s="173"/>
      <c r="J118" s="173"/>
      <c r="K118" s="173"/>
      <c r="L118" s="173"/>
      <c r="M118" s="173"/>
      <c r="N118" s="162"/>
      <c r="O118" s="162"/>
      <c r="P118" s="162"/>
      <c r="Q118" s="162"/>
      <c r="R118" s="162"/>
      <c r="S118" s="162"/>
      <c r="T118" s="163"/>
      <c r="U118" s="16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119</v>
      </c>
      <c r="AF118" s="152">
        <v>0</v>
      </c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3"/>
      <c r="B119" s="159"/>
      <c r="C119" s="196" t="s">
        <v>231</v>
      </c>
      <c r="D119" s="164"/>
      <c r="E119" s="169">
        <v>6</v>
      </c>
      <c r="F119" s="173"/>
      <c r="G119" s="173"/>
      <c r="H119" s="173"/>
      <c r="I119" s="173"/>
      <c r="J119" s="173"/>
      <c r="K119" s="173"/>
      <c r="L119" s="173"/>
      <c r="M119" s="173"/>
      <c r="N119" s="162"/>
      <c r="O119" s="162"/>
      <c r="P119" s="162"/>
      <c r="Q119" s="162"/>
      <c r="R119" s="162"/>
      <c r="S119" s="162"/>
      <c r="T119" s="163"/>
      <c r="U119" s="162"/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 t="s">
        <v>119</v>
      </c>
      <c r="AF119" s="152">
        <v>0</v>
      </c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3"/>
      <c r="B120" s="159"/>
      <c r="C120" s="196" t="s">
        <v>232</v>
      </c>
      <c r="D120" s="164"/>
      <c r="E120" s="169">
        <v>5</v>
      </c>
      <c r="F120" s="173"/>
      <c r="G120" s="173"/>
      <c r="H120" s="173"/>
      <c r="I120" s="173"/>
      <c r="J120" s="173"/>
      <c r="K120" s="173"/>
      <c r="L120" s="173"/>
      <c r="M120" s="173"/>
      <c r="N120" s="162"/>
      <c r="O120" s="162"/>
      <c r="P120" s="162"/>
      <c r="Q120" s="162"/>
      <c r="R120" s="162"/>
      <c r="S120" s="162"/>
      <c r="T120" s="163"/>
      <c r="U120" s="16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119</v>
      </c>
      <c r="AF120" s="152">
        <v>0</v>
      </c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3"/>
      <c r="B121" s="159"/>
      <c r="C121" s="196" t="s">
        <v>233</v>
      </c>
      <c r="D121" s="164"/>
      <c r="E121" s="169">
        <v>3</v>
      </c>
      <c r="F121" s="173"/>
      <c r="G121" s="173"/>
      <c r="H121" s="173"/>
      <c r="I121" s="173"/>
      <c r="J121" s="173"/>
      <c r="K121" s="173"/>
      <c r="L121" s="173"/>
      <c r="M121" s="173"/>
      <c r="N121" s="162"/>
      <c r="O121" s="162"/>
      <c r="P121" s="162"/>
      <c r="Q121" s="162"/>
      <c r="R121" s="162"/>
      <c r="S121" s="162"/>
      <c r="T121" s="163"/>
      <c r="U121" s="16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119</v>
      </c>
      <c r="AF121" s="152">
        <v>0</v>
      </c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3"/>
      <c r="B122" s="159"/>
      <c r="C122" s="196" t="s">
        <v>234</v>
      </c>
      <c r="D122" s="164"/>
      <c r="E122" s="169">
        <v>4</v>
      </c>
      <c r="F122" s="173"/>
      <c r="G122" s="173"/>
      <c r="H122" s="173"/>
      <c r="I122" s="173"/>
      <c r="J122" s="173"/>
      <c r="K122" s="173"/>
      <c r="L122" s="173"/>
      <c r="M122" s="173"/>
      <c r="N122" s="162"/>
      <c r="O122" s="162"/>
      <c r="P122" s="162"/>
      <c r="Q122" s="162"/>
      <c r="R122" s="162"/>
      <c r="S122" s="162"/>
      <c r="T122" s="163"/>
      <c r="U122" s="162"/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119</v>
      </c>
      <c r="AF122" s="152">
        <v>0</v>
      </c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3"/>
      <c r="B123" s="159"/>
      <c r="C123" s="196" t="s">
        <v>235</v>
      </c>
      <c r="D123" s="164"/>
      <c r="E123" s="169">
        <v>1</v>
      </c>
      <c r="F123" s="173"/>
      <c r="G123" s="173"/>
      <c r="H123" s="173"/>
      <c r="I123" s="173"/>
      <c r="J123" s="173"/>
      <c r="K123" s="173"/>
      <c r="L123" s="173"/>
      <c r="M123" s="173"/>
      <c r="N123" s="162"/>
      <c r="O123" s="162"/>
      <c r="P123" s="162"/>
      <c r="Q123" s="162"/>
      <c r="R123" s="162"/>
      <c r="S123" s="162"/>
      <c r="T123" s="163"/>
      <c r="U123" s="16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119</v>
      </c>
      <c r="AF123" s="152">
        <v>0</v>
      </c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3"/>
      <c r="B124" s="159"/>
      <c r="C124" s="196" t="s">
        <v>236</v>
      </c>
      <c r="D124" s="164"/>
      <c r="E124" s="169"/>
      <c r="F124" s="173"/>
      <c r="G124" s="173"/>
      <c r="H124" s="173"/>
      <c r="I124" s="173"/>
      <c r="J124" s="173"/>
      <c r="K124" s="173"/>
      <c r="L124" s="173"/>
      <c r="M124" s="173"/>
      <c r="N124" s="162"/>
      <c r="O124" s="162"/>
      <c r="P124" s="162"/>
      <c r="Q124" s="162"/>
      <c r="R124" s="162"/>
      <c r="S124" s="162"/>
      <c r="T124" s="163"/>
      <c r="U124" s="16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 t="s">
        <v>119</v>
      </c>
      <c r="AF124" s="152">
        <v>0</v>
      </c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3"/>
      <c r="B125" s="159"/>
      <c r="C125" s="196" t="s">
        <v>237</v>
      </c>
      <c r="D125" s="164"/>
      <c r="E125" s="169">
        <v>7</v>
      </c>
      <c r="F125" s="173"/>
      <c r="G125" s="173"/>
      <c r="H125" s="173"/>
      <c r="I125" s="173"/>
      <c r="J125" s="173"/>
      <c r="K125" s="173"/>
      <c r="L125" s="173"/>
      <c r="M125" s="173"/>
      <c r="N125" s="162"/>
      <c r="O125" s="162"/>
      <c r="P125" s="162"/>
      <c r="Q125" s="162"/>
      <c r="R125" s="162"/>
      <c r="S125" s="162"/>
      <c r="T125" s="163"/>
      <c r="U125" s="16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119</v>
      </c>
      <c r="AF125" s="152">
        <v>0</v>
      </c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3"/>
      <c r="B126" s="159"/>
      <c r="C126" s="196" t="s">
        <v>238</v>
      </c>
      <c r="D126" s="164"/>
      <c r="E126" s="169">
        <v>1</v>
      </c>
      <c r="F126" s="173"/>
      <c r="G126" s="173"/>
      <c r="H126" s="173"/>
      <c r="I126" s="173"/>
      <c r="J126" s="173"/>
      <c r="K126" s="173"/>
      <c r="L126" s="173"/>
      <c r="M126" s="173"/>
      <c r="N126" s="162"/>
      <c r="O126" s="162"/>
      <c r="P126" s="162"/>
      <c r="Q126" s="162"/>
      <c r="R126" s="162"/>
      <c r="S126" s="162"/>
      <c r="T126" s="163"/>
      <c r="U126" s="162"/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 t="s">
        <v>119</v>
      </c>
      <c r="AF126" s="152">
        <v>0</v>
      </c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3"/>
      <c r="B127" s="159"/>
      <c r="C127" s="196" t="s">
        <v>239</v>
      </c>
      <c r="D127" s="164"/>
      <c r="E127" s="169"/>
      <c r="F127" s="173"/>
      <c r="G127" s="173"/>
      <c r="H127" s="173"/>
      <c r="I127" s="173"/>
      <c r="J127" s="173"/>
      <c r="K127" s="173"/>
      <c r="L127" s="173"/>
      <c r="M127" s="173"/>
      <c r="N127" s="162"/>
      <c r="O127" s="162"/>
      <c r="P127" s="162"/>
      <c r="Q127" s="162"/>
      <c r="R127" s="162"/>
      <c r="S127" s="162"/>
      <c r="T127" s="163"/>
      <c r="U127" s="16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119</v>
      </c>
      <c r="AF127" s="152">
        <v>0</v>
      </c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3"/>
      <c r="B128" s="159"/>
      <c r="C128" s="196" t="s">
        <v>240</v>
      </c>
      <c r="D128" s="164"/>
      <c r="E128" s="169">
        <v>9</v>
      </c>
      <c r="F128" s="173"/>
      <c r="G128" s="173"/>
      <c r="H128" s="173"/>
      <c r="I128" s="173"/>
      <c r="J128" s="173"/>
      <c r="K128" s="173"/>
      <c r="L128" s="173"/>
      <c r="M128" s="173"/>
      <c r="N128" s="162"/>
      <c r="O128" s="162"/>
      <c r="P128" s="162"/>
      <c r="Q128" s="162"/>
      <c r="R128" s="162"/>
      <c r="S128" s="162"/>
      <c r="T128" s="163"/>
      <c r="U128" s="16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119</v>
      </c>
      <c r="AF128" s="152">
        <v>0</v>
      </c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3"/>
      <c r="B129" s="159"/>
      <c r="C129" s="196" t="s">
        <v>241</v>
      </c>
      <c r="D129" s="164"/>
      <c r="E129" s="169"/>
      <c r="F129" s="173"/>
      <c r="G129" s="173"/>
      <c r="H129" s="173"/>
      <c r="I129" s="173"/>
      <c r="J129" s="173"/>
      <c r="K129" s="173"/>
      <c r="L129" s="173"/>
      <c r="M129" s="173"/>
      <c r="N129" s="162"/>
      <c r="O129" s="162"/>
      <c r="P129" s="162"/>
      <c r="Q129" s="162"/>
      <c r="R129" s="162"/>
      <c r="S129" s="162"/>
      <c r="T129" s="163"/>
      <c r="U129" s="162"/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119</v>
      </c>
      <c r="AF129" s="152">
        <v>0</v>
      </c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3"/>
      <c r="B130" s="159"/>
      <c r="C130" s="196" t="s">
        <v>242</v>
      </c>
      <c r="D130" s="164"/>
      <c r="E130" s="169">
        <v>2</v>
      </c>
      <c r="F130" s="173"/>
      <c r="G130" s="173"/>
      <c r="H130" s="173"/>
      <c r="I130" s="173"/>
      <c r="J130" s="173"/>
      <c r="K130" s="173"/>
      <c r="L130" s="173"/>
      <c r="M130" s="173"/>
      <c r="N130" s="162"/>
      <c r="O130" s="162"/>
      <c r="P130" s="162"/>
      <c r="Q130" s="162"/>
      <c r="R130" s="162"/>
      <c r="S130" s="162"/>
      <c r="T130" s="163"/>
      <c r="U130" s="162"/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119</v>
      </c>
      <c r="AF130" s="152">
        <v>0</v>
      </c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3"/>
      <c r="B131" s="159"/>
      <c r="C131" s="196" t="s">
        <v>243</v>
      </c>
      <c r="D131" s="164"/>
      <c r="E131" s="169">
        <v>1</v>
      </c>
      <c r="F131" s="173"/>
      <c r="G131" s="173"/>
      <c r="H131" s="173"/>
      <c r="I131" s="173"/>
      <c r="J131" s="173"/>
      <c r="K131" s="173"/>
      <c r="L131" s="173"/>
      <c r="M131" s="173"/>
      <c r="N131" s="162"/>
      <c r="O131" s="162"/>
      <c r="P131" s="162"/>
      <c r="Q131" s="162"/>
      <c r="R131" s="162"/>
      <c r="S131" s="162"/>
      <c r="T131" s="163"/>
      <c r="U131" s="16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 t="s">
        <v>119</v>
      </c>
      <c r="AF131" s="152">
        <v>0</v>
      </c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3"/>
      <c r="B132" s="159"/>
      <c r="C132" s="196" t="s">
        <v>244</v>
      </c>
      <c r="D132" s="164"/>
      <c r="E132" s="169">
        <v>1</v>
      </c>
      <c r="F132" s="173"/>
      <c r="G132" s="173"/>
      <c r="H132" s="173"/>
      <c r="I132" s="173"/>
      <c r="J132" s="173"/>
      <c r="K132" s="173"/>
      <c r="L132" s="173"/>
      <c r="M132" s="173"/>
      <c r="N132" s="162"/>
      <c r="O132" s="162"/>
      <c r="P132" s="162"/>
      <c r="Q132" s="162"/>
      <c r="R132" s="162"/>
      <c r="S132" s="162"/>
      <c r="T132" s="163"/>
      <c r="U132" s="162"/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119</v>
      </c>
      <c r="AF132" s="152">
        <v>0</v>
      </c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3"/>
      <c r="B133" s="159"/>
      <c r="C133" s="196" t="s">
        <v>245</v>
      </c>
      <c r="D133" s="164"/>
      <c r="E133" s="169">
        <v>1</v>
      </c>
      <c r="F133" s="173"/>
      <c r="G133" s="173"/>
      <c r="H133" s="173"/>
      <c r="I133" s="173"/>
      <c r="J133" s="173"/>
      <c r="K133" s="173"/>
      <c r="L133" s="173"/>
      <c r="M133" s="173"/>
      <c r="N133" s="162"/>
      <c r="O133" s="162"/>
      <c r="P133" s="162"/>
      <c r="Q133" s="162"/>
      <c r="R133" s="162"/>
      <c r="S133" s="162"/>
      <c r="T133" s="163"/>
      <c r="U133" s="162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 t="s">
        <v>119</v>
      </c>
      <c r="AF133" s="152">
        <v>0</v>
      </c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ht="22.5" outlineLevel="1" x14ac:dyDescent="0.2">
      <c r="A134" s="153">
        <v>39</v>
      </c>
      <c r="B134" s="159" t="s">
        <v>246</v>
      </c>
      <c r="C134" s="195" t="s">
        <v>247</v>
      </c>
      <c r="D134" s="161" t="s">
        <v>116</v>
      </c>
      <c r="E134" s="168">
        <v>1</v>
      </c>
      <c r="F134" s="172">
        <f>H134+J134</f>
        <v>0</v>
      </c>
      <c r="G134" s="173">
        <f>ROUND(E134*F134,2)</f>
        <v>0</v>
      </c>
      <c r="H134" s="173"/>
      <c r="I134" s="173">
        <f>ROUND(E134*H134,2)</f>
        <v>0</v>
      </c>
      <c r="J134" s="173"/>
      <c r="K134" s="173">
        <f>ROUND(E134*J134,2)</f>
        <v>0</v>
      </c>
      <c r="L134" s="173">
        <v>21</v>
      </c>
      <c r="M134" s="173">
        <f>G134*(1+L134/100)</f>
        <v>0</v>
      </c>
      <c r="N134" s="162">
        <v>0</v>
      </c>
      <c r="O134" s="162">
        <f>ROUND(E134*N134,5)</f>
        <v>0</v>
      </c>
      <c r="P134" s="162">
        <v>0</v>
      </c>
      <c r="Q134" s="162">
        <f>ROUND(E134*P134,5)</f>
        <v>0</v>
      </c>
      <c r="R134" s="162"/>
      <c r="S134" s="162"/>
      <c r="T134" s="163">
        <v>0</v>
      </c>
      <c r="U134" s="162">
        <f>ROUND(E134*T134,2)</f>
        <v>0</v>
      </c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136</v>
      </c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53"/>
      <c r="B135" s="159"/>
      <c r="C135" s="196" t="s">
        <v>205</v>
      </c>
      <c r="D135" s="164"/>
      <c r="E135" s="169">
        <v>1</v>
      </c>
      <c r="F135" s="173"/>
      <c r="G135" s="173"/>
      <c r="H135" s="173"/>
      <c r="I135" s="173"/>
      <c r="J135" s="173"/>
      <c r="K135" s="173"/>
      <c r="L135" s="173"/>
      <c r="M135" s="173"/>
      <c r="N135" s="162"/>
      <c r="O135" s="162"/>
      <c r="P135" s="162"/>
      <c r="Q135" s="162"/>
      <c r="R135" s="162"/>
      <c r="S135" s="162"/>
      <c r="T135" s="163"/>
      <c r="U135" s="16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 t="s">
        <v>119</v>
      </c>
      <c r="AF135" s="152">
        <v>0</v>
      </c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3">
        <v>40</v>
      </c>
      <c r="B136" s="159" t="s">
        <v>248</v>
      </c>
      <c r="C136" s="195" t="s">
        <v>249</v>
      </c>
      <c r="D136" s="161" t="s">
        <v>0</v>
      </c>
      <c r="E136" s="171"/>
      <c r="F136" s="172">
        <f>H136+J136</f>
        <v>0</v>
      </c>
      <c r="G136" s="173">
        <f>ROUND(E136*F136,2)</f>
        <v>0</v>
      </c>
      <c r="H136" s="173"/>
      <c r="I136" s="173">
        <f>ROUND(E136*H136,2)</f>
        <v>0</v>
      </c>
      <c r="J136" s="173"/>
      <c r="K136" s="173">
        <f>ROUND(E136*J136,2)</f>
        <v>0</v>
      </c>
      <c r="L136" s="173">
        <v>21</v>
      </c>
      <c r="M136" s="173">
        <f>G136*(1+L136/100)</f>
        <v>0</v>
      </c>
      <c r="N136" s="162">
        <v>0</v>
      </c>
      <c r="O136" s="162">
        <f>ROUND(E136*N136,5)</f>
        <v>0</v>
      </c>
      <c r="P136" s="162">
        <v>0</v>
      </c>
      <c r="Q136" s="162">
        <f>ROUND(E136*P136,5)</f>
        <v>0</v>
      </c>
      <c r="R136" s="162"/>
      <c r="S136" s="162"/>
      <c r="T136" s="163">
        <v>0</v>
      </c>
      <c r="U136" s="162">
        <f>ROUND(E136*T136,2)</f>
        <v>0</v>
      </c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250</v>
      </c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x14ac:dyDescent="0.2">
      <c r="A137" s="154" t="s">
        <v>112</v>
      </c>
      <c r="B137" s="160" t="s">
        <v>69</v>
      </c>
      <c r="C137" s="197" t="s">
        <v>70</v>
      </c>
      <c r="D137" s="165"/>
      <c r="E137" s="170"/>
      <c r="F137" s="174"/>
      <c r="G137" s="174">
        <f>SUMIF(AE138:AE146,"&lt;&gt;NOR",G138:G146)</f>
        <v>0</v>
      </c>
      <c r="H137" s="174"/>
      <c r="I137" s="174">
        <f>SUM(I138:I146)</f>
        <v>0</v>
      </c>
      <c r="J137" s="174"/>
      <c r="K137" s="174">
        <f>SUM(K138:K146)</f>
        <v>0</v>
      </c>
      <c r="L137" s="174"/>
      <c r="M137" s="174">
        <f>SUM(M138:M146)</f>
        <v>0</v>
      </c>
      <c r="N137" s="166"/>
      <c r="O137" s="166">
        <f>SUM(O138:O146)</f>
        <v>0</v>
      </c>
      <c r="P137" s="166"/>
      <c r="Q137" s="166">
        <f>SUM(Q138:Q146)</f>
        <v>0</v>
      </c>
      <c r="R137" s="166"/>
      <c r="S137" s="166"/>
      <c r="T137" s="167"/>
      <c r="U137" s="166">
        <f>SUM(U138:U146)</f>
        <v>0</v>
      </c>
      <c r="AE137" t="s">
        <v>113</v>
      </c>
    </row>
    <row r="138" spans="1:60" ht="22.5" outlineLevel="1" x14ac:dyDescent="0.2">
      <c r="A138" s="153">
        <v>41</v>
      </c>
      <c r="B138" s="159" t="s">
        <v>251</v>
      </c>
      <c r="C138" s="195" t="s">
        <v>252</v>
      </c>
      <c r="D138" s="161" t="s">
        <v>116</v>
      </c>
      <c r="E138" s="168">
        <v>1</v>
      </c>
      <c r="F138" s="172">
        <f>H138+J138</f>
        <v>0</v>
      </c>
      <c r="G138" s="173">
        <f>ROUND(E138*F138,2)</f>
        <v>0</v>
      </c>
      <c r="H138" s="173"/>
      <c r="I138" s="173">
        <f>ROUND(E138*H138,2)</f>
        <v>0</v>
      </c>
      <c r="J138" s="173"/>
      <c r="K138" s="173">
        <f>ROUND(E138*J138,2)</f>
        <v>0</v>
      </c>
      <c r="L138" s="173">
        <v>21</v>
      </c>
      <c r="M138" s="173">
        <f>G138*(1+L138/100)</f>
        <v>0</v>
      </c>
      <c r="N138" s="162">
        <v>0</v>
      </c>
      <c r="O138" s="162">
        <f>ROUND(E138*N138,5)</f>
        <v>0</v>
      </c>
      <c r="P138" s="162">
        <v>0</v>
      </c>
      <c r="Q138" s="162">
        <f>ROUND(E138*P138,5)</f>
        <v>0</v>
      </c>
      <c r="R138" s="162"/>
      <c r="S138" s="162"/>
      <c r="T138" s="163">
        <v>0</v>
      </c>
      <c r="U138" s="162">
        <f>ROUND(E138*T138,2)</f>
        <v>0</v>
      </c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 t="s">
        <v>136</v>
      </c>
      <c r="AF138" s="152"/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3"/>
      <c r="B139" s="159"/>
      <c r="C139" s="196" t="s">
        <v>205</v>
      </c>
      <c r="D139" s="164"/>
      <c r="E139" s="169">
        <v>1</v>
      </c>
      <c r="F139" s="173"/>
      <c r="G139" s="173"/>
      <c r="H139" s="173"/>
      <c r="I139" s="173"/>
      <c r="J139" s="173"/>
      <c r="K139" s="173"/>
      <c r="L139" s="173"/>
      <c r="M139" s="173"/>
      <c r="N139" s="162"/>
      <c r="O139" s="162"/>
      <c r="P139" s="162"/>
      <c r="Q139" s="162"/>
      <c r="R139" s="162"/>
      <c r="S139" s="162"/>
      <c r="T139" s="163"/>
      <c r="U139" s="162"/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119</v>
      </c>
      <c r="AF139" s="152">
        <v>0</v>
      </c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ht="22.5" outlineLevel="1" x14ac:dyDescent="0.2">
      <c r="A140" s="153">
        <v>42</v>
      </c>
      <c r="B140" s="159" t="s">
        <v>253</v>
      </c>
      <c r="C140" s="195" t="s">
        <v>252</v>
      </c>
      <c r="D140" s="161" t="s">
        <v>116</v>
      </c>
      <c r="E140" s="168">
        <v>1</v>
      </c>
      <c r="F140" s="172">
        <f>H140+J140</f>
        <v>0</v>
      </c>
      <c r="G140" s="173">
        <f>ROUND(E140*F140,2)</f>
        <v>0</v>
      </c>
      <c r="H140" s="173"/>
      <c r="I140" s="173">
        <f>ROUND(E140*H140,2)</f>
        <v>0</v>
      </c>
      <c r="J140" s="173"/>
      <c r="K140" s="173">
        <f>ROUND(E140*J140,2)</f>
        <v>0</v>
      </c>
      <c r="L140" s="173">
        <v>21</v>
      </c>
      <c r="M140" s="173">
        <f>G140*(1+L140/100)</f>
        <v>0</v>
      </c>
      <c r="N140" s="162">
        <v>0</v>
      </c>
      <c r="O140" s="162">
        <f>ROUND(E140*N140,5)</f>
        <v>0</v>
      </c>
      <c r="P140" s="162">
        <v>0</v>
      </c>
      <c r="Q140" s="162">
        <f>ROUND(E140*P140,5)</f>
        <v>0</v>
      </c>
      <c r="R140" s="162"/>
      <c r="S140" s="162"/>
      <c r="T140" s="163">
        <v>0</v>
      </c>
      <c r="U140" s="162">
        <f>ROUND(E140*T140,2)</f>
        <v>0</v>
      </c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 t="s">
        <v>136</v>
      </c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53"/>
      <c r="B141" s="159"/>
      <c r="C141" s="196" t="s">
        <v>205</v>
      </c>
      <c r="D141" s="164"/>
      <c r="E141" s="169">
        <v>1</v>
      </c>
      <c r="F141" s="173"/>
      <c r="G141" s="173"/>
      <c r="H141" s="173"/>
      <c r="I141" s="173"/>
      <c r="J141" s="173"/>
      <c r="K141" s="173"/>
      <c r="L141" s="173"/>
      <c r="M141" s="173"/>
      <c r="N141" s="162"/>
      <c r="O141" s="162"/>
      <c r="P141" s="162"/>
      <c r="Q141" s="162"/>
      <c r="R141" s="162"/>
      <c r="S141" s="162"/>
      <c r="T141" s="163"/>
      <c r="U141" s="162"/>
      <c r="V141" s="152"/>
      <c r="W141" s="152"/>
      <c r="X141" s="152"/>
      <c r="Y141" s="152"/>
      <c r="Z141" s="152"/>
      <c r="AA141" s="152"/>
      <c r="AB141" s="152"/>
      <c r="AC141" s="152"/>
      <c r="AD141" s="152"/>
      <c r="AE141" s="152" t="s">
        <v>119</v>
      </c>
      <c r="AF141" s="152">
        <v>0</v>
      </c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ht="33.75" outlineLevel="1" x14ac:dyDescent="0.2">
      <c r="A142" s="153">
        <v>43</v>
      </c>
      <c r="B142" s="159" t="s">
        <v>254</v>
      </c>
      <c r="C142" s="195" t="s">
        <v>361</v>
      </c>
      <c r="D142" s="161" t="s">
        <v>116</v>
      </c>
      <c r="E142" s="168">
        <v>2</v>
      </c>
      <c r="F142" s="172">
        <f>H142+J142</f>
        <v>0</v>
      </c>
      <c r="G142" s="173">
        <f>ROUND(E142*F142,2)</f>
        <v>0</v>
      </c>
      <c r="H142" s="173"/>
      <c r="I142" s="173">
        <f>ROUND(E142*H142,2)</f>
        <v>0</v>
      </c>
      <c r="J142" s="173"/>
      <c r="K142" s="173">
        <f>ROUND(E142*J142,2)</f>
        <v>0</v>
      </c>
      <c r="L142" s="173">
        <v>21</v>
      </c>
      <c r="M142" s="173">
        <f>G142*(1+L142/100)</f>
        <v>0</v>
      </c>
      <c r="N142" s="162">
        <v>0</v>
      </c>
      <c r="O142" s="162">
        <f>ROUND(E142*N142,5)</f>
        <v>0</v>
      </c>
      <c r="P142" s="162">
        <v>0</v>
      </c>
      <c r="Q142" s="162">
        <f>ROUND(E142*P142,5)</f>
        <v>0</v>
      </c>
      <c r="R142" s="162"/>
      <c r="S142" s="162"/>
      <c r="T142" s="163">
        <v>0</v>
      </c>
      <c r="U142" s="162">
        <f>ROUND(E142*T142,2)</f>
        <v>0</v>
      </c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 t="s">
        <v>136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3"/>
      <c r="B143" s="159"/>
      <c r="C143" s="196" t="s">
        <v>220</v>
      </c>
      <c r="D143" s="164"/>
      <c r="E143" s="169">
        <v>2</v>
      </c>
      <c r="F143" s="173"/>
      <c r="G143" s="173"/>
      <c r="H143" s="173"/>
      <c r="I143" s="173"/>
      <c r="J143" s="173"/>
      <c r="K143" s="173"/>
      <c r="L143" s="173"/>
      <c r="M143" s="173"/>
      <c r="N143" s="162"/>
      <c r="O143" s="162"/>
      <c r="P143" s="162"/>
      <c r="Q143" s="162"/>
      <c r="R143" s="162"/>
      <c r="S143" s="162"/>
      <c r="T143" s="163"/>
      <c r="U143" s="16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 t="s">
        <v>119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ht="33.75" outlineLevel="1" x14ac:dyDescent="0.2">
      <c r="A144" s="153">
        <v>44</v>
      </c>
      <c r="B144" s="159" t="s">
        <v>256</v>
      </c>
      <c r="C144" s="195" t="s">
        <v>255</v>
      </c>
      <c r="D144" s="161" t="s">
        <v>116</v>
      </c>
      <c r="E144" s="168">
        <v>1</v>
      </c>
      <c r="F144" s="172">
        <f>H144+J144</f>
        <v>0</v>
      </c>
      <c r="G144" s="173">
        <f>ROUND(E144*F144,2)</f>
        <v>0</v>
      </c>
      <c r="H144" s="173"/>
      <c r="I144" s="173">
        <f>ROUND(E144*H144,2)</f>
        <v>0</v>
      </c>
      <c r="J144" s="173"/>
      <c r="K144" s="173">
        <f>ROUND(E144*J144,2)</f>
        <v>0</v>
      </c>
      <c r="L144" s="173">
        <v>21</v>
      </c>
      <c r="M144" s="173">
        <f>G144*(1+L144/100)</f>
        <v>0</v>
      </c>
      <c r="N144" s="162">
        <v>0</v>
      </c>
      <c r="O144" s="162">
        <f>ROUND(E144*N144,5)</f>
        <v>0</v>
      </c>
      <c r="P144" s="162">
        <v>0</v>
      </c>
      <c r="Q144" s="162">
        <f>ROUND(E144*P144,5)</f>
        <v>0</v>
      </c>
      <c r="R144" s="162"/>
      <c r="S144" s="162"/>
      <c r="T144" s="163">
        <v>0</v>
      </c>
      <c r="U144" s="162">
        <f>ROUND(E144*T144,2)</f>
        <v>0</v>
      </c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 t="s">
        <v>136</v>
      </c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3"/>
      <c r="B145" s="159"/>
      <c r="C145" s="196" t="s">
        <v>205</v>
      </c>
      <c r="D145" s="164"/>
      <c r="E145" s="169">
        <v>1</v>
      </c>
      <c r="F145" s="173"/>
      <c r="G145" s="173"/>
      <c r="H145" s="173"/>
      <c r="I145" s="173"/>
      <c r="J145" s="173"/>
      <c r="K145" s="173"/>
      <c r="L145" s="173"/>
      <c r="M145" s="173"/>
      <c r="N145" s="162"/>
      <c r="O145" s="162"/>
      <c r="P145" s="162"/>
      <c r="Q145" s="162"/>
      <c r="R145" s="162"/>
      <c r="S145" s="162"/>
      <c r="T145" s="163"/>
      <c r="U145" s="162"/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 t="s">
        <v>119</v>
      </c>
      <c r="AF145" s="152">
        <v>0</v>
      </c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53">
        <v>45</v>
      </c>
      <c r="B146" s="159" t="s">
        <v>257</v>
      </c>
      <c r="C146" s="195" t="s">
        <v>258</v>
      </c>
      <c r="D146" s="161" t="s">
        <v>0</v>
      </c>
      <c r="E146" s="171"/>
      <c r="F146" s="172">
        <f>H146+J146</f>
        <v>0</v>
      </c>
      <c r="G146" s="173">
        <f>ROUND(E146*F146,2)</f>
        <v>0</v>
      </c>
      <c r="H146" s="173"/>
      <c r="I146" s="173">
        <f>ROUND(E146*H146,2)</f>
        <v>0</v>
      </c>
      <c r="J146" s="173"/>
      <c r="K146" s="173">
        <f>ROUND(E146*J146,2)</f>
        <v>0</v>
      </c>
      <c r="L146" s="173">
        <v>21</v>
      </c>
      <c r="M146" s="173">
        <f>G146*(1+L146/100)</f>
        <v>0</v>
      </c>
      <c r="N146" s="162">
        <v>0</v>
      </c>
      <c r="O146" s="162">
        <f>ROUND(E146*N146,5)</f>
        <v>0</v>
      </c>
      <c r="P146" s="162">
        <v>0</v>
      </c>
      <c r="Q146" s="162">
        <f>ROUND(E146*P146,5)</f>
        <v>0</v>
      </c>
      <c r="R146" s="162"/>
      <c r="S146" s="162"/>
      <c r="T146" s="163">
        <v>0</v>
      </c>
      <c r="U146" s="162">
        <f>ROUND(E146*T146,2)</f>
        <v>0</v>
      </c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 t="s">
        <v>250</v>
      </c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x14ac:dyDescent="0.2">
      <c r="A147" s="154" t="s">
        <v>112</v>
      </c>
      <c r="B147" s="160" t="s">
        <v>71</v>
      </c>
      <c r="C147" s="197" t="s">
        <v>72</v>
      </c>
      <c r="D147" s="165"/>
      <c r="E147" s="170"/>
      <c r="F147" s="174"/>
      <c r="G147" s="174">
        <f>SUMIF(AE148:AE156,"&lt;&gt;NOR",G148:G156)</f>
        <v>0</v>
      </c>
      <c r="H147" s="174"/>
      <c r="I147" s="174">
        <f>SUM(I148:I156)</f>
        <v>0</v>
      </c>
      <c r="J147" s="174"/>
      <c r="K147" s="174">
        <f>SUM(K148:K156)</f>
        <v>0</v>
      </c>
      <c r="L147" s="174"/>
      <c r="M147" s="174">
        <f>SUM(M148:M156)</f>
        <v>0</v>
      </c>
      <c r="N147" s="166"/>
      <c r="O147" s="166">
        <f>SUM(O148:O156)</f>
        <v>0</v>
      </c>
      <c r="P147" s="166"/>
      <c r="Q147" s="166">
        <f>SUM(Q148:Q156)</f>
        <v>0</v>
      </c>
      <c r="R147" s="166"/>
      <c r="S147" s="166"/>
      <c r="T147" s="167"/>
      <c r="U147" s="166">
        <f>SUM(U148:U156)</f>
        <v>0</v>
      </c>
      <c r="AE147" t="s">
        <v>113</v>
      </c>
    </row>
    <row r="148" spans="1:60" ht="22.5" outlineLevel="1" x14ac:dyDescent="0.2">
      <c r="A148" s="153">
        <v>46</v>
      </c>
      <c r="B148" s="159" t="s">
        <v>259</v>
      </c>
      <c r="C148" s="195" t="s">
        <v>260</v>
      </c>
      <c r="D148" s="161" t="s">
        <v>116</v>
      </c>
      <c r="E148" s="168">
        <v>1</v>
      </c>
      <c r="F148" s="172">
        <f>H148+J148</f>
        <v>0</v>
      </c>
      <c r="G148" s="173">
        <f>ROUND(E148*F148,2)</f>
        <v>0</v>
      </c>
      <c r="H148" s="173"/>
      <c r="I148" s="173">
        <f>ROUND(E148*H148,2)</f>
        <v>0</v>
      </c>
      <c r="J148" s="173"/>
      <c r="K148" s="173">
        <f>ROUND(E148*J148,2)</f>
        <v>0</v>
      </c>
      <c r="L148" s="173">
        <v>21</v>
      </c>
      <c r="M148" s="173">
        <f>G148*(1+L148/100)</f>
        <v>0</v>
      </c>
      <c r="N148" s="162">
        <v>0</v>
      </c>
      <c r="O148" s="162">
        <f>ROUND(E148*N148,5)</f>
        <v>0</v>
      </c>
      <c r="P148" s="162">
        <v>0</v>
      </c>
      <c r="Q148" s="162">
        <f>ROUND(E148*P148,5)</f>
        <v>0</v>
      </c>
      <c r="R148" s="162"/>
      <c r="S148" s="162"/>
      <c r="T148" s="163">
        <v>0</v>
      </c>
      <c r="U148" s="162">
        <f>ROUND(E148*T148,2)</f>
        <v>0</v>
      </c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 t="s">
        <v>136</v>
      </c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53"/>
      <c r="B149" s="159"/>
      <c r="C149" s="196" t="s">
        <v>205</v>
      </c>
      <c r="D149" s="164"/>
      <c r="E149" s="169">
        <v>1</v>
      </c>
      <c r="F149" s="173"/>
      <c r="G149" s="173"/>
      <c r="H149" s="173"/>
      <c r="I149" s="173"/>
      <c r="J149" s="173"/>
      <c r="K149" s="173"/>
      <c r="L149" s="173"/>
      <c r="M149" s="173"/>
      <c r="N149" s="162"/>
      <c r="O149" s="162"/>
      <c r="P149" s="162"/>
      <c r="Q149" s="162"/>
      <c r="R149" s="162"/>
      <c r="S149" s="162"/>
      <c r="T149" s="163"/>
      <c r="U149" s="162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 t="s">
        <v>119</v>
      </c>
      <c r="AF149" s="152">
        <v>0</v>
      </c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ht="22.5" outlineLevel="1" x14ac:dyDescent="0.2">
      <c r="A150" s="153">
        <v>47</v>
      </c>
      <c r="B150" s="159" t="s">
        <v>261</v>
      </c>
      <c r="C150" s="195" t="s">
        <v>262</v>
      </c>
      <c r="D150" s="161" t="s">
        <v>116</v>
      </c>
      <c r="E150" s="168">
        <v>1</v>
      </c>
      <c r="F150" s="172">
        <f>H150+J150</f>
        <v>0</v>
      </c>
      <c r="G150" s="173">
        <f>ROUND(E150*F150,2)</f>
        <v>0</v>
      </c>
      <c r="H150" s="173"/>
      <c r="I150" s="173">
        <f>ROUND(E150*H150,2)</f>
        <v>0</v>
      </c>
      <c r="J150" s="173"/>
      <c r="K150" s="173">
        <f>ROUND(E150*J150,2)</f>
        <v>0</v>
      </c>
      <c r="L150" s="173">
        <v>21</v>
      </c>
      <c r="M150" s="173">
        <f>G150*(1+L150/100)</f>
        <v>0</v>
      </c>
      <c r="N150" s="162">
        <v>0</v>
      </c>
      <c r="O150" s="162">
        <f>ROUND(E150*N150,5)</f>
        <v>0</v>
      </c>
      <c r="P150" s="162">
        <v>0</v>
      </c>
      <c r="Q150" s="162">
        <f>ROUND(E150*P150,5)</f>
        <v>0</v>
      </c>
      <c r="R150" s="162"/>
      <c r="S150" s="162"/>
      <c r="T150" s="163">
        <v>0</v>
      </c>
      <c r="U150" s="162">
        <f>ROUND(E150*T150,2)</f>
        <v>0</v>
      </c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 t="s">
        <v>136</v>
      </c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3"/>
      <c r="B151" s="159"/>
      <c r="C151" s="196" t="s">
        <v>205</v>
      </c>
      <c r="D151" s="164"/>
      <c r="E151" s="169">
        <v>1</v>
      </c>
      <c r="F151" s="173"/>
      <c r="G151" s="173"/>
      <c r="H151" s="173"/>
      <c r="I151" s="173"/>
      <c r="J151" s="173"/>
      <c r="K151" s="173"/>
      <c r="L151" s="173"/>
      <c r="M151" s="173"/>
      <c r="N151" s="162"/>
      <c r="O151" s="162"/>
      <c r="P151" s="162"/>
      <c r="Q151" s="162"/>
      <c r="R151" s="162"/>
      <c r="S151" s="162"/>
      <c r="T151" s="163"/>
      <c r="U151" s="162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 t="s">
        <v>119</v>
      </c>
      <c r="AF151" s="152">
        <v>0</v>
      </c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ht="22.5" outlineLevel="1" x14ac:dyDescent="0.2">
      <c r="A152" s="153">
        <v>48</v>
      </c>
      <c r="B152" s="159" t="s">
        <v>263</v>
      </c>
      <c r="C152" s="195" t="s">
        <v>264</v>
      </c>
      <c r="D152" s="161" t="s">
        <v>116</v>
      </c>
      <c r="E152" s="168">
        <v>1</v>
      </c>
      <c r="F152" s="172">
        <f>H152+J152</f>
        <v>0</v>
      </c>
      <c r="G152" s="173">
        <f>ROUND(E152*F152,2)</f>
        <v>0</v>
      </c>
      <c r="H152" s="173"/>
      <c r="I152" s="173">
        <f>ROUND(E152*H152,2)</f>
        <v>0</v>
      </c>
      <c r="J152" s="173"/>
      <c r="K152" s="173">
        <f>ROUND(E152*J152,2)</f>
        <v>0</v>
      </c>
      <c r="L152" s="173">
        <v>21</v>
      </c>
      <c r="M152" s="173">
        <f>G152*(1+L152/100)</f>
        <v>0</v>
      </c>
      <c r="N152" s="162">
        <v>0</v>
      </c>
      <c r="O152" s="162">
        <f>ROUND(E152*N152,5)</f>
        <v>0</v>
      </c>
      <c r="P152" s="162">
        <v>0</v>
      </c>
      <c r="Q152" s="162">
        <f>ROUND(E152*P152,5)</f>
        <v>0</v>
      </c>
      <c r="R152" s="162"/>
      <c r="S152" s="162"/>
      <c r="T152" s="163">
        <v>0</v>
      </c>
      <c r="U152" s="162">
        <f>ROUND(E152*T152,2)</f>
        <v>0</v>
      </c>
      <c r="V152" s="152"/>
      <c r="W152" s="152"/>
      <c r="X152" s="152"/>
      <c r="Y152" s="152"/>
      <c r="Z152" s="152"/>
      <c r="AA152" s="152"/>
      <c r="AB152" s="152"/>
      <c r="AC152" s="152"/>
      <c r="AD152" s="152"/>
      <c r="AE152" s="152" t="s">
        <v>136</v>
      </c>
      <c r="AF152" s="152"/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3"/>
      <c r="B153" s="159"/>
      <c r="C153" s="196" t="s">
        <v>205</v>
      </c>
      <c r="D153" s="164"/>
      <c r="E153" s="169">
        <v>1</v>
      </c>
      <c r="F153" s="173"/>
      <c r="G153" s="173"/>
      <c r="H153" s="173"/>
      <c r="I153" s="173"/>
      <c r="J153" s="173"/>
      <c r="K153" s="173"/>
      <c r="L153" s="173"/>
      <c r="M153" s="173"/>
      <c r="N153" s="162"/>
      <c r="O153" s="162"/>
      <c r="P153" s="162"/>
      <c r="Q153" s="162"/>
      <c r="R153" s="162"/>
      <c r="S153" s="162"/>
      <c r="T153" s="163"/>
      <c r="U153" s="162"/>
      <c r="V153" s="152"/>
      <c r="W153" s="152"/>
      <c r="X153" s="152"/>
      <c r="Y153" s="152"/>
      <c r="Z153" s="152"/>
      <c r="AA153" s="152"/>
      <c r="AB153" s="152"/>
      <c r="AC153" s="152"/>
      <c r="AD153" s="152"/>
      <c r="AE153" s="152" t="s">
        <v>119</v>
      </c>
      <c r="AF153" s="152">
        <v>0</v>
      </c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ht="22.5" outlineLevel="1" x14ac:dyDescent="0.2">
      <c r="A154" s="153">
        <v>49</v>
      </c>
      <c r="B154" s="159" t="s">
        <v>265</v>
      </c>
      <c r="C154" s="195" t="s">
        <v>266</v>
      </c>
      <c r="D154" s="161" t="s">
        <v>116</v>
      </c>
      <c r="E154" s="168">
        <v>1</v>
      </c>
      <c r="F154" s="172">
        <f>H154+J154</f>
        <v>0</v>
      </c>
      <c r="G154" s="173">
        <f>ROUND(E154*F154,2)</f>
        <v>0</v>
      </c>
      <c r="H154" s="173"/>
      <c r="I154" s="173">
        <f>ROUND(E154*H154,2)</f>
        <v>0</v>
      </c>
      <c r="J154" s="173"/>
      <c r="K154" s="173">
        <f>ROUND(E154*J154,2)</f>
        <v>0</v>
      </c>
      <c r="L154" s="173">
        <v>21</v>
      </c>
      <c r="M154" s="173">
        <f>G154*(1+L154/100)</f>
        <v>0</v>
      </c>
      <c r="N154" s="162">
        <v>0</v>
      </c>
      <c r="O154" s="162">
        <f>ROUND(E154*N154,5)</f>
        <v>0</v>
      </c>
      <c r="P154" s="162">
        <v>0</v>
      </c>
      <c r="Q154" s="162">
        <f>ROUND(E154*P154,5)</f>
        <v>0</v>
      </c>
      <c r="R154" s="162"/>
      <c r="S154" s="162"/>
      <c r="T154" s="163">
        <v>0</v>
      </c>
      <c r="U154" s="162">
        <f>ROUND(E154*T154,2)</f>
        <v>0</v>
      </c>
      <c r="V154" s="152"/>
      <c r="W154" s="152"/>
      <c r="X154" s="152"/>
      <c r="Y154" s="152"/>
      <c r="Z154" s="152"/>
      <c r="AA154" s="152"/>
      <c r="AB154" s="152"/>
      <c r="AC154" s="152"/>
      <c r="AD154" s="152"/>
      <c r="AE154" s="152" t="s">
        <v>136</v>
      </c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53"/>
      <c r="B155" s="159"/>
      <c r="C155" s="196" t="s">
        <v>205</v>
      </c>
      <c r="D155" s="164"/>
      <c r="E155" s="169">
        <v>1</v>
      </c>
      <c r="F155" s="173"/>
      <c r="G155" s="173"/>
      <c r="H155" s="173"/>
      <c r="I155" s="173"/>
      <c r="J155" s="173"/>
      <c r="K155" s="173"/>
      <c r="L155" s="173"/>
      <c r="M155" s="173"/>
      <c r="N155" s="162"/>
      <c r="O155" s="162"/>
      <c r="P155" s="162"/>
      <c r="Q155" s="162"/>
      <c r="R155" s="162"/>
      <c r="S155" s="162"/>
      <c r="T155" s="163"/>
      <c r="U155" s="16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2" t="s">
        <v>119</v>
      </c>
      <c r="AF155" s="152">
        <v>0</v>
      </c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53">
        <v>50</v>
      </c>
      <c r="B156" s="159" t="s">
        <v>248</v>
      </c>
      <c r="C156" s="195" t="s">
        <v>267</v>
      </c>
      <c r="D156" s="161" t="s">
        <v>0</v>
      </c>
      <c r="E156" s="171"/>
      <c r="F156" s="172">
        <f>H156+J156</f>
        <v>0</v>
      </c>
      <c r="G156" s="173">
        <f>ROUND(E156*F156,2)</f>
        <v>0</v>
      </c>
      <c r="H156" s="173"/>
      <c r="I156" s="173">
        <f>ROUND(E156*H156,2)</f>
        <v>0</v>
      </c>
      <c r="J156" s="173"/>
      <c r="K156" s="173">
        <f>ROUND(E156*J156,2)</f>
        <v>0</v>
      </c>
      <c r="L156" s="173">
        <v>21</v>
      </c>
      <c r="M156" s="173">
        <f>G156*(1+L156/100)</f>
        <v>0</v>
      </c>
      <c r="N156" s="162">
        <v>0</v>
      </c>
      <c r="O156" s="162">
        <f>ROUND(E156*N156,5)</f>
        <v>0</v>
      </c>
      <c r="P156" s="162">
        <v>0</v>
      </c>
      <c r="Q156" s="162">
        <f>ROUND(E156*P156,5)</f>
        <v>0</v>
      </c>
      <c r="R156" s="162"/>
      <c r="S156" s="162"/>
      <c r="T156" s="163">
        <v>0</v>
      </c>
      <c r="U156" s="162">
        <f>ROUND(E156*T156,2)</f>
        <v>0</v>
      </c>
      <c r="V156" s="152"/>
      <c r="W156" s="152"/>
      <c r="X156" s="152"/>
      <c r="Y156" s="152"/>
      <c r="Z156" s="152"/>
      <c r="AA156" s="152"/>
      <c r="AB156" s="152"/>
      <c r="AC156" s="152"/>
      <c r="AD156" s="152"/>
      <c r="AE156" s="152" t="s">
        <v>250</v>
      </c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x14ac:dyDescent="0.2">
      <c r="A157" s="154" t="s">
        <v>112</v>
      </c>
      <c r="B157" s="160" t="s">
        <v>73</v>
      </c>
      <c r="C157" s="197" t="s">
        <v>74</v>
      </c>
      <c r="D157" s="165"/>
      <c r="E157" s="170"/>
      <c r="F157" s="174"/>
      <c r="G157" s="174">
        <f>SUMIF(AE158:AE161,"&lt;&gt;NOR",G158:G161)</f>
        <v>0</v>
      </c>
      <c r="H157" s="174"/>
      <c r="I157" s="174">
        <f>SUM(I158:I161)</f>
        <v>0</v>
      </c>
      <c r="J157" s="174"/>
      <c r="K157" s="174">
        <f>SUM(K158:K161)</f>
        <v>0</v>
      </c>
      <c r="L157" s="174"/>
      <c r="M157" s="174">
        <f>SUM(M158:M161)</f>
        <v>0</v>
      </c>
      <c r="N157" s="166"/>
      <c r="O157" s="166">
        <f>SUM(O158:O161)</f>
        <v>0</v>
      </c>
      <c r="P157" s="166"/>
      <c r="Q157" s="166">
        <f>SUM(Q158:Q161)</f>
        <v>0</v>
      </c>
      <c r="R157" s="166"/>
      <c r="S157" s="166"/>
      <c r="T157" s="167"/>
      <c r="U157" s="166">
        <f>SUM(U158:U161)</f>
        <v>0</v>
      </c>
      <c r="AE157" t="s">
        <v>113</v>
      </c>
    </row>
    <row r="158" spans="1:60" ht="22.5" outlineLevel="1" x14ac:dyDescent="0.2">
      <c r="A158" s="153">
        <v>51</v>
      </c>
      <c r="B158" s="159" t="s">
        <v>268</v>
      </c>
      <c r="C158" s="195" t="s">
        <v>269</v>
      </c>
      <c r="D158" s="161" t="s">
        <v>116</v>
      </c>
      <c r="E158" s="168">
        <v>33</v>
      </c>
      <c r="F158" s="172">
        <f>H158+J158</f>
        <v>0</v>
      </c>
      <c r="G158" s="173">
        <f>ROUND(E158*F158,2)</f>
        <v>0</v>
      </c>
      <c r="H158" s="173"/>
      <c r="I158" s="173">
        <f>ROUND(E158*H158,2)</f>
        <v>0</v>
      </c>
      <c r="J158" s="173"/>
      <c r="K158" s="173">
        <f>ROUND(E158*J158,2)</f>
        <v>0</v>
      </c>
      <c r="L158" s="173">
        <v>21</v>
      </c>
      <c r="M158" s="173">
        <f>G158*(1+L158/100)</f>
        <v>0</v>
      </c>
      <c r="N158" s="162">
        <v>0</v>
      </c>
      <c r="O158" s="162">
        <f>ROUND(E158*N158,5)</f>
        <v>0</v>
      </c>
      <c r="P158" s="162">
        <v>0</v>
      </c>
      <c r="Q158" s="162">
        <f>ROUND(E158*P158,5)</f>
        <v>0</v>
      </c>
      <c r="R158" s="162"/>
      <c r="S158" s="162"/>
      <c r="T158" s="163">
        <v>0</v>
      </c>
      <c r="U158" s="162">
        <f>ROUND(E158*T158,2)</f>
        <v>0</v>
      </c>
      <c r="V158" s="152"/>
      <c r="W158" s="152"/>
      <c r="X158" s="152"/>
      <c r="Y158" s="152"/>
      <c r="Z158" s="152"/>
      <c r="AA158" s="152"/>
      <c r="AB158" s="152"/>
      <c r="AC158" s="152"/>
      <c r="AD158" s="152"/>
      <c r="AE158" s="152" t="s">
        <v>136</v>
      </c>
      <c r="AF158" s="152"/>
      <c r="AG158" s="152"/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53"/>
      <c r="B159" s="159"/>
      <c r="C159" s="196" t="s">
        <v>270</v>
      </c>
      <c r="D159" s="164"/>
      <c r="E159" s="169">
        <v>10</v>
      </c>
      <c r="F159" s="173"/>
      <c r="G159" s="173"/>
      <c r="H159" s="173"/>
      <c r="I159" s="173"/>
      <c r="J159" s="173"/>
      <c r="K159" s="173"/>
      <c r="L159" s="173"/>
      <c r="M159" s="173"/>
      <c r="N159" s="162"/>
      <c r="O159" s="162"/>
      <c r="P159" s="162"/>
      <c r="Q159" s="162"/>
      <c r="R159" s="162"/>
      <c r="S159" s="162"/>
      <c r="T159" s="163"/>
      <c r="U159" s="162"/>
      <c r="V159" s="152"/>
      <c r="W159" s="152"/>
      <c r="X159" s="152"/>
      <c r="Y159" s="152"/>
      <c r="Z159" s="152"/>
      <c r="AA159" s="152"/>
      <c r="AB159" s="152"/>
      <c r="AC159" s="152"/>
      <c r="AD159" s="152"/>
      <c r="AE159" s="152" t="s">
        <v>119</v>
      </c>
      <c r="AF159" s="152">
        <v>0</v>
      </c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53"/>
      <c r="B160" s="159"/>
      <c r="C160" s="196" t="s">
        <v>271</v>
      </c>
      <c r="D160" s="164"/>
      <c r="E160" s="169">
        <v>10</v>
      </c>
      <c r="F160" s="173"/>
      <c r="G160" s="173"/>
      <c r="H160" s="173"/>
      <c r="I160" s="173"/>
      <c r="J160" s="173"/>
      <c r="K160" s="173"/>
      <c r="L160" s="173"/>
      <c r="M160" s="173"/>
      <c r="N160" s="162"/>
      <c r="O160" s="162"/>
      <c r="P160" s="162"/>
      <c r="Q160" s="162"/>
      <c r="R160" s="162"/>
      <c r="S160" s="162"/>
      <c r="T160" s="163"/>
      <c r="U160" s="162"/>
      <c r="V160" s="152"/>
      <c r="W160" s="152"/>
      <c r="X160" s="152"/>
      <c r="Y160" s="152"/>
      <c r="Z160" s="152"/>
      <c r="AA160" s="152"/>
      <c r="AB160" s="152"/>
      <c r="AC160" s="152"/>
      <c r="AD160" s="152"/>
      <c r="AE160" s="152" t="s">
        <v>119</v>
      </c>
      <c r="AF160" s="152">
        <v>0</v>
      </c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53"/>
      <c r="B161" s="159"/>
      <c r="C161" s="196" t="s">
        <v>272</v>
      </c>
      <c r="D161" s="164"/>
      <c r="E161" s="169">
        <v>13</v>
      </c>
      <c r="F161" s="173"/>
      <c r="G161" s="173"/>
      <c r="H161" s="173"/>
      <c r="I161" s="173"/>
      <c r="J161" s="173"/>
      <c r="K161" s="173"/>
      <c r="L161" s="173"/>
      <c r="M161" s="173"/>
      <c r="N161" s="162"/>
      <c r="O161" s="162"/>
      <c r="P161" s="162"/>
      <c r="Q161" s="162"/>
      <c r="R161" s="162"/>
      <c r="S161" s="162"/>
      <c r="T161" s="163"/>
      <c r="U161" s="162"/>
      <c r="V161" s="152"/>
      <c r="W161" s="152"/>
      <c r="X161" s="152"/>
      <c r="Y161" s="152"/>
      <c r="Z161" s="152"/>
      <c r="AA161" s="152"/>
      <c r="AB161" s="152"/>
      <c r="AC161" s="152"/>
      <c r="AD161" s="152"/>
      <c r="AE161" s="152" t="s">
        <v>119</v>
      </c>
      <c r="AF161" s="152">
        <v>0</v>
      </c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x14ac:dyDescent="0.2">
      <c r="A162" s="154" t="s">
        <v>112</v>
      </c>
      <c r="B162" s="160" t="s">
        <v>75</v>
      </c>
      <c r="C162" s="197" t="s">
        <v>76</v>
      </c>
      <c r="D162" s="165"/>
      <c r="E162" s="170"/>
      <c r="F162" s="174"/>
      <c r="G162" s="174">
        <f>SUMIF(AE163:AE171,"&lt;&gt;NOR",G163:G171)</f>
        <v>0</v>
      </c>
      <c r="H162" s="174"/>
      <c r="I162" s="174">
        <f>SUM(I163:I171)</f>
        <v>0</v>
      </c>
      <c r="J162" s="174"/>
      <c r="K162" s="174">
        <f>SUM(K163:K171)</f>
        <v>0</v>
      </c>
      <c r="L162" s="174"/>
      <c r="M162" s="174">
        <f>SUM(M163:M171)</f>
        <v>0</v>
      </c>
      <c r="N162" s="166"/>
      <c r="O162" s="166">
        <f>SUM(O163:O171)</f>
        <v>5.348E-2</v>
      </c>
      <c r="P162" s="166"/>
      <c r="Q162" s="166">
        <f>SUM(Q163:Q171)</f>
        <v>0</v>
      </c>
      <c r="R162" s="166"/>
      <c r="S162" s="166"/>
      <c r="T162" s="167"/>
      <c r="U162" s="166">
        <f>SUM(U163:U171)</f>
        <v>14.65</v>
      </c>
      <c r="AE162" t="s">
        <v>113</v>
      </c>
    </row>
    <row r="163" spans="1:60" outlineLevel="1" x14ac:dyDescent="0.2">
      <c r="A163" s="153">
        <v>52</v>
      </c>
      <c r="B163" s="159" t="s">
        <v>273</v>
      </c>
      <c r="C163" s="195" t="s">
        <v>274</v>
      </c>
      <c r="D163" s="161" t="s">
        <v>275</v>
      </c>
      <c r="E163" s="168">
        <v>95.5</v>
      </c>
      <c r="F163" s="172">
        <f>H163+J163</f>
        <v>0</v>
      </c>
      <c r="G163" s="173">
        <f>ROUND(E163*F163,2)</f>
        <v>0</v>
      </c>
      <c r="H163" s="173"/>
      <c r="I163" s="173">
        <f>ROUND(E163*H163,2)</f>
        <v>0</v>
      </c>
      <c r="J163" s="173"/>
      <c r="K163" s="173">
        <f>ROUND(E163*J163,2)</f>
        <v>0</v>
      </c>
      <c r="L163" s="173">
        <v>21</v>
      </c>
      <c r="M163" s="173">
        <f>G163*(1+L163/100)</f>
        <v>0</v>
      </c>
      <c r="N163" s="162">
        <v>6.0000000000000002E-5</v>
      </c>
      <c r="O163" s="162">
        <f>ROUND(E163*N163,5)</f>
        <v>5.7299999999999999E-3</v>
      </c>
      <c r="P163" s="162">
        <v>0</v>
      </c>
      <c r="Q163" s="162">
        <f>ROUND(E163*P163,5)</f>
        <v>0</v>
      </c>
      <c r="R163" s="162"/>
      <c r="S163" s="162"/>
      <c r="T163" s="163">
        <v>0.152</v>
      </c>
      <c r="U163" s="162">
        <f>ROUND(E163*T163,2)</f>
        <v>14.52</v>
      </c>
      <c r="V163" s="152"/>
      <c r="W163" s="152"/>
      <c r="X163" s="152"/>
      <c r="Y163" s="152"/>
      <c r="Z163" s="152"/>
      <c r="AA163" s="152"/>
      <c r="AB163" s="152"/>
      <c r="AC163" s="152"/>
      <c r="AD163" s="152"/>
      <c r="AE163" s="152" t="s">
        <v>136</v>
      </c>
      <c r="AF163" s="152"/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">
      <c r="A164" s="153"/>
      <c r="B164" s="159"/>
      <c r="C164" s="196" t="s">
        <v>276</v>
      </c>
      <c r="D164" s="164"/>
      <c r="E164" s="169">
        <v>89</v>
      </c>
      <c r="F164" s="173"/>
      <c r="G164" s="173"/>
      <c r="H164" s="173"/>
      <c r="I164" s="173"/>
      <c r="J164" s="173"/>
      <c r="K164" s="173"/>
      <c r="L164" s="173"/>
      <c r="M164" s="173"/>
      <c r="N164" s="162"/>
      <c r="O164" s="162"/>
      <c r="P164" s="162"/>
      <c r="Q164" s="162"/>
      <c r="R164" s="162"/>
      <c r="S164" s="162"/>
      <c r="T164" s="163"/>
      <c r="U164" s="162"/>
      <c r="V164" s="152"/>
      <c r="W164" s="152"/>
      <c r="X164" s="152"/>
      <c r="Y164" s="152"/>
      <c r="Z164" s="152"/>
      <c r="AA164" s="152"/>
      <c r="AB164" s="152"/>
      <c r="AC164" s="152"/>
      <c r="AD164" s="152"/>
      <c r="AE164" s="152" t="s">
        <v>119</v>
      </c>
      <c r="AF164" s="152">
        <v>0</v>
      </c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">
      <c r="A165" s="153"/>
      <c r="B165" s="159"/>
      <c r="C165" s="196" t="s">
        <v>277</v>
      </c>
      <c r="D165" s="164"/>
      <c r="E165" s="169">
        <v>4.5</v>
      </c>
      <c r="F165" s="173"/>
      <c r="G165" s="173"/>
      <c r="H165" s="173"/>
      <c r="I165" s="173"/>
      <c r="J165" s="173"/>
      <c r="K165" s="173"/>
      <c r="L165" s="173"/>
      <c r="M165" s="173"/>
      <c r="N165" s="162"/>
      <c r="O165" s="162"/>
      <c r="P165" s="162"/>
      <c r="Q165" s="162"/>
      <c r="R165" s="162"/>
      <c r="S165" s="162"/>
      <c r="T165" s="163"/>
      <c r="U165" s="162"/>
      <c r="V165" s="152"/>
      <c r="W165" s="152"/>
      <c r="X165" s="152"/>
      <c r="Y165" s="152"/>
      <c r="Z165" s="152"/>
      <c r="AA165" s="152"/>
      <c r="AB165" s="152"/>
      <c r="AC165" s="152"/>
      <c r="AD165" s="152"/>
      <c r="AE165" s="152" t="s">
        <v>119</v>
      </c>
      <c r="AF165" s="152">
        <v>0</v>
      </c>
      <c r="AG165" s="152"/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53"/>
      <c r="B166" s="159"/>
      <c r="C166" s="196" t="s">
        <v>278</v>
      </c>
      <c r="D166" s="164"/>
      <c r="E166" s="169">
        <v>2</v>
      </c>
      <c r="F166" s="173"/>
      <c r="G166" s="173"/>
      <c r="H166" s="173"/>
      <c r="I166" s="173"/>
      <c r="J166" s="173"/>
      <c r="K166" s="173"/>
      <c r="L166" s="173"/>
      <c r="M166" s="173"/>
      <c r="N166" s="162"/>
      <c r="O166" s="162"/>
      <c r="P166" s="162"/>
      <c r="Q166" s="162"/>
      <c r="R166" s="162"/>
      <c r="S166" s="162"/>
      <c r="T166" s="163"/>
      <c r="U166" s="162"/>
      <c r="V166" s="152"/>
      <c r="W166" s="152"/>
      <c r="X166" s="152"/>
      <c r="Y166" s="152"/>
      <c r="Z166" s="152"/>
      <c r="AA166" s="152"/>
      <c r="AB166" s="152"/>
      <c r="AC166" s="152"/>
      <c r="AD166" s="152"/>
      <c r="AE166" s="152" t="s">
        <v>119</v>
      </c>
      <c r="AF166" s="152">
        <v>0</v>
      </c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53">
        <v>53</v>
      </c>
      <c r="B167" s="159" t="s">
        <v>279</v>
      </c>
      <c r="C167" s="195" t="s">
        <v>280</v>
      </c>
      <c r="D167" s="161" t="s">
        <v>275</v>
      </c>
      <c r="E167" s="168">
        <v>95.5</v>
      </c>
      <c r="F167" s="172">
        <f>H167+J167</f>
        <v>0</v>
      </c>
      <c r="G167" s="173">
        <f>ROUND(E167*F167,2)</f>
        <v>0</v>
      </c>
      <c r="H167" s="173"/>
      <c r="I167" s="173">
        <f>ROUND(E167*H167,2)</f>
        <v>0</v>
      </c>
      <c r="J167" s="173"/>
      <c r="K167" s="173">
        <f>ROUND(E167*J167,2)</f>
        <v>0</v>
      </c>
      <c r="L167" s="173">
        <v>21</v>
      </c>
      <c r="M167" s="173">
        <f>G167*(1+L167/100)</f>
        <v>0</v>
      </c>
      <c r="N167" s="162">
        <v>5.0000000000000001E-4</v>
      </c>
      <c r="O167" s="162">
        <f>ROUND(E167*N167,5)</f>
        <v>4.7750000000000001E-2</v>
      </c>
      <c r="P167" s="162">
        <v>0</v>
      </c>
      <c r="Q167" s="162">
        <f>ROUND(E167*P167,5)</f>
        <v>0</v>
      </c>
      <c r="R167" s="162"/>
      <c r="S167" s="162"/>
      <c r="T167" s="163">
        <v>0</v>
      </c>
      <c r="U167" s="162">
        <f>ROUND(E167*T167,2)</f>
        <v>0</v>
      </c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 t="s">
        <v>136</v>
      </c>
      <c r="AF167" s="152"/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">
      <c r="A168" s="153"/>
      <c r="B168" s="159"/>
      <c r="C168" s="196" t="s">
        <v>276</v>
      </c>
      <c r="D168" s="164"/>
      <c r="E168" s="169">
        <v>89</v>
      </c>
      <c r="F168" s="173"/>
      <c r="G168" s="173"/>
      <c r="H168" s="173"/>
      <c r="I168" s="173"/>
      <c r="J168" s="173"/>
      <c r="K168" s="173"/>
      <c r="L168" s="173"/>
      <c r="M168" s="173"/>
      <c r="N168" s="162"/>
      <c r="O168" s="162"/>
      <c r="P168" s="162"/>
      <c r="Q168" s="162"/>
      <c r="R168" s="162"/>
      <c r="S168" s="162"/>
      <c r="T168" s="163"/>
      <c r="U168" s="162"/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 t="s">
        <v>119</v>
      </c>
      <c r="AF168" s="152">
        <v>0</v>
      </c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53"/>
      <c r="B169" s="159"/>
      <c r="C169" s="196" t="s">
        <v>277</v>
      </c>
      <c r="D169" s="164"/>
      <c r="E169" s="169">
        <v>4.5</v>
      </c>
      <c r="F169" s="173"/>
      <c r="G169" s="173"/>
      <c r="H169" s="173"/>
      <c r="I169" s="173"/>
      <c r="J169" s="173"/>
      <c r="K169" s="173"/>
      <c r="L169" s="173"/>
      <c r="M169" s="173"/>
      <c r="N169" s="162"/>
      <c r="O169" s="162"/>
      <c r="P169" s="162"/>
      <c r="Q169" s="162"/>
      <c r="R169" s="162"/>
      <c r="S169" s="162"/>
      <c r="T169" s="163"/>
      <c r="U169" s="16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 t="s">
        <v>119</v>
      </c>
      <c r="AF169" s="152">
        <v>0</v>
      </c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53"/>
      <c r="B170" s="159"/>
      <c r="C170" s="196" t="s">
        <v>278</v>
      </c>
      <c r="D170" s="164"/>
      <c r="E170" s="169">
        <v>2</v>
      </c>
      <c r="F170" s="173"/>
      <c r="G170" s="173"/>
      <c r="H170" s="173"/>
      <c r="I170" s="173"/>
      <c r="J170" s="173"/>
      <c r="K170" s="173"/>
      <c r="L170" s="173"/>
      <c r="M170" s="173"/>
      <c r="N170" s="162"/>
      <c r="O170" s="162"/>
      <c r="P170" s="162"/>
      <c r="Q170" s="162"/>
      <c r="R170" s="162"/>
      <c r="S170" s="162"/>
      <c r="T170" s="163"/>
      <c r="U170" s="162"/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 t="s">
        <v>119</v>
      </c>
      <c r="AF170" s="152">
        <v>0</v>
      </c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53">
        <v>54</v>
      </c>
      <c r="B171" s="159" t="s">
        <v>281</v>
      </c>
      <c r="C171" s="195" t="s">
        <v>282</v>
      </c>
      <c r="D171" s="161" t="s">
        <v>186</v>
      </c>
      <c r="E171" s="168">
        <v>5.348E-2</v>
      </c>
      <c r="F171" s="172">
        <f>H171+J171</f>
        <v>0</v>
      </c>
      <c r="G171" s="173">
        <f>ROUND(E171*F171,2)</f>
        <v>0</v>
      </c>
      <c r="H171" s="173"/>
      <c r="I171" s="173">
        <f>ROUND(E171*H171,2)</f>
        <v>0</v>
      </c>
      <c r="J171" s="173"/>
      <c r="K171" s="173">
        <f>ROUND(E171*J171,2)</f>
        <v>0</v>
      </c>
      <c r="L171" s="173">
        <v>21</v>
      </c>
      <c r="M171" s="173">
        <f>G171*(1+L171/100)</f>
        <v>0</v>
      </c>
      <c r="N171" s="162">
        <v>0</v>
      </c>
      <c r="O171" s="162">
        <f>ROUND(E171*N171,5)</f>
        <v>0</v>
      </c>
      <c r="P171" s="162">
        <v>0</v>
      </c>
      <c r="Q171" s="162">
        <f>ROUND(E171*P171,5)</f>
        <v>0</v>
      </c>
      <c r="R171" s="162"/>
      <c r="S171" s="162"/>
      <c r="T171" s="163">
        <v>2.42</v>
      </c>
      <c r="U171" s="162">
        <f>ROUND(E171*T171,2)</f>
        <v>0.13</v>
      </c>
      <c r="V171" s="152"/>
      <c r="W171" s="152"/>
      <c r="X171" s="152"/>
      <c r="Y171" s="152"/>
      <c r="Z171" s="152"/>
      <c r="AA171" s="152"/>
      <c r="AB171" s="152"/>
      <c r="AC171" s="152"/>
      <c r="AD171" s="152"/>
      <c r="AE171" s="152" t="s">
        <v>136</v>
      </c>
      <c r="AF171" s="152"/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x14ac:dyDescent="0.2">
      <c r="A172" s="154" t="s">
        <v>112</v>
      </c>
      <c r="B172" s="160" t="s">
        <v>77</v>
      </c>
      <c r="C172" s="197" t="s">
        <v>78</v>
      </c>
      <c r="D172" s="165"/>
      <c r="E172" s="170"/>
      <c r="F172" s="174"/>
      <c r="G172" s="174">
        <f>SUMIF(AE173:AE188,"&lt;&gt;NOR",G173:G188)</f>
        <v>0</v>
      </c>
      <c r="H172" s="174"/>
      <c r="I172" s="174">
        <f>SUM(I173:I188)</f>
        <v>0</v>
      </c>
      <c r="J172" s="174"/>
      <c r="K172" s="174">
        <f>SUM(K173:K188)</f>
        <v>0</v>
      </c>
      <c r="L172" s="174"/>
      <c r="M172" s="174">
        <f>SUM(M173:M188)</f>
        <v>0</v>
      </c>
      <c r="N172" s="166"/>
      <c r="O172" s="166">
        <f>SUM(O173:O188)</f>
        <v>0.40066000000000002</v>
      </c>
      <c r="P172" s="166"/>
      <c r="Q172" s="166">
        <f>SUM(Q173:Q188)</f>
        <v>0</v>
      </c>
      <c r="R172" s="166"/>
      <c r="S172" s="166"/>
      <c r="T172" s="167"/>
      <c r="U172" s="166">
        <f>SUM(U173:U188)</f>
        <v>344.01</v>
      </c>
      <c r="AE172" t="s">
        <v>113</v>
      </c>
    </row>
    <row r="173" spans="1:60" outlineLevel="1" x14ac:dyDescent="0.2">
      <c r="A173" s="153">
        <v>55</v>
      </c>
      <c r="B173" s="159" t="s">
        <v>283</v>
      </c>
      <c r="C173" s="195" t="s">
        <v>284</v>
      </c>
      <c r="D173" s="161" t="s">
        <v>116</v>
      </c>
      <c r="E173" s="168">
        <v>95</v>
      </c>
      <c r="F173" s="172">
        <f>H173+J173</f>
        <v>0</v>
      </c>
      <c r="G173" s="173">
        <f>ROUND(E173*F173,2)</f>
        <v>0</v>
      </c>
      <c r="H173" s="173"/>
      <c r="I173" s="173">
        <f>ROUND(E173*H173,2)</f>
        <v>0</v>
      </c>
      <c r="J173" s="173"/>
      <c r="K173" s="173">
        <f>ROUND(E173*J173,2)</f>
        <v>0</v>
      </c>
      <c r="L173" s="173">
        <v>21</v>
      </c>
      <c r="M173" s="173">
        <f>G173*(1+L173/100)</f>
        <v>0</v>
      </c>
      <c r="N173" s="162">
        <v>0</v>
      </c>
      <c r="O173" s="162">
        <f>ROUND(E173*N173,5)</f>
        <v>0</v>
      </c>
      <c r="P173" s="162">
        <v>0</v>
      </c>
      <c r="Q173" s="162">
        <f>ROUND(E173*P173,5)</f>
        <v>0</v>
      </c>
      <c r="R173" s="162"/>
      <c r="S173" s="162"/>
      <c r="T173" s="163">
        <v>0</v>
      </c>
      <c r="U173" s="162">
        <f>ROUND(E173*T173,2)</f>
        <v>0</v>
      </c>
      <c r="V173" s="152"/>
      <c r="W173" s="152"/>
      <c r="X173" s="152"/>
      <c r="Y173" s="152"/>
      <c r="Z173" s="152"/>
      <c r="AA173" s="152"/>
      <c r="AB173" s="152"/>
      <c r="AC173" s="152"/>
      <c r="AD173" s="152"/>
      <c r="AE173" s="152" t="s">
        <v>136</v>
      </c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">
      <c r="A174" s="153"/>
      <c r="B174" s="159"/>
      <c r="C174" s="196" t="s">
        <v>173</v>
      </c>
      <c r="D174" s="164"/>
      <c r="E174" s="169">
        <v>89</v>
      </c>
      <c r="F174" s="173"/>
      <c r="G174" s="173"/>
      <c r="H174" s="173"/>
      <c r="I174" s="173"/>
      <c r="J174" s="173"/>
      <c r="K174" s="173"/>
      <c r="L174" s="173"/>
      <c r="M174" s="173"/>
      <c r="N174" s="162"/>
      <c r="O174" s="162"/>
      <c r="P174" s="162"/>
      <c r="Q174" s="162"/>
      <c r="R174" s="162"/>
      <c r="S174" s="162"/>
      <c r="T174" s="163"/>
      <c r="U174" s="162"/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 t="s">
        <v>119</v>
      </c>
      <c r="AF174" s="152">
        <v>0</v>
      </c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53"/>
      <c r="B175" s="159"/>
      <c r="C175" s="196" t="s">
        <v>176</v>
      </c>
      <c r="D175" s="164"/>
      <c r="E175" s="169">
        <v>6</v>
      </c>
      <c r="F175" s="173"/>
      <c r="G175" s="173"/>
      <c r="H175" s="173"/>
      <c r="I175" s="173"/>
      <c r="J175" s="173"/>
      <c r="K175" s="173"/>
      <c r="L175" s="173"/>
      <c r="M175" s="173"/>
      <c r="N175" s="162"/>
      <c r="O175" s="162"/>
      <c r="P175" s="162"/>
      <c r="Q175" s="162"/>
      <c r="R175" s="162"/>
      <c r="S175" s="162"/>
      <c r="T175" s="163"/>
      <c r="U175" s="162"/>
      <c r="V175" s="152"/>
      <c r="W175" s="152"/>
      <c r="X175" s="152"/>
      <c r="Y175" s="152"/>
      <c r="Z175" s="152"/>
      <c r="AA175" s="152"/>
      <c r="AB175" s="152"/>
      <c r="AC175" s="152"/>
      <c r="AD175" s="152"/>
      <c r="AE175" s="152" t="s">
        <v>119</v>
      </c>
      <c r="AF175" s="152">
        <v>0</v>
      </c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ht="22.5" outlineLevel="1" x14ac:dyDescent="0.2">
      <c r="A176" s="153">
        <v>56</v>
      </c>
      <c r="B176" s="159" t="s">
        <v>285</v>
      </c>
      <c r="C176" s="195" t="s">
        <v>286</v>
      </c>
      <c r="D176" s="161" t="s">
        <v>153</v>
      </c>
      <c r="E176" s="168">
        <v>931.77279999999996</v>
      </c>
      <c r="F176" s="172">
        <f>H176+J176</f>
        <v>0</v>
      </c>
      <c r="G176" s="173">
        <f>ROUND(E176*F176,2)</f>
        <v>0</v>
      </c>
      <c r="H176" s="173"/>
      <c r="I176" s="173">
        <f>ROUND(E176*H176,2)</f>
        <v>0</v>
      </c>
      <c r="J176" s="173"/>
      <c r="K176" s="173">
        <f>ROUND(E176*J176,2)</f>
        <v>0</v>
      </c>
      <c r="L176" s="173">
        <v>21</v>
      </c>
      <c r="M176" s="173">
        <f>G176*(1+L176/100)</f>
        <v>0</v>
      </c>
      <c r="N176" s="162">
        <v>4.2999999999999999E-4</v>
      </c>
      <c r="O176" s="162">
        <f>ROUND(E176*N176,5)</f>
        <v>0.40066000000000002</v>
      </c>
      <c r="P176" s="162">
        <v>0</v>
      </c>
      <c r="Q176" s="162">
        <f>ROUND(E176*P176,5)</f>
        <v>0</v>
      </c>
      <c r="R176" s="162"/>
      <c r="S176" s="162"/>
      <c r="T176" s="163">
        <v>0.36919999999999997</v>
      </c>
      <c r="U176" s="162">
        <f>ROUND(E176*T176,2)</f>
        <v>344.01</v>
      </c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 t="s">
        <v>117</v>
      </c>
      <c r="AF176" s="152"/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">
      <c r="A177" s="153"/>
      <c r="B177" s="159"/>
      <c r="C177" s="196" t="s">
        <v>287</v>
      </c>
      <c r="D177" s="164"/>
      <c r="E177" s="169"/>
      <c r="F177" s="173"/>
      <c r="G177" s="173"/>
      <c r="H177" s="173"/>
      <c r="I177" s="173"/>
      <c r="J177" s="173"/>
      <c r="K177" s="173"/>
      <c r="L177" s="173"/>
      <c r="M177" s="173"/>
      <c r="N177" s="162"/>
      <c r="O177" s="162"/>
      <c r="P177" s="162"/>
      <c r="Q177" s="162"/>
      <c r="R177" s="162"/>
      <c r="S177" s="162"/>
      <c r="T177" s="163"/>
      <c r="U177" s="16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 t="s">
        <v>119</v>
      </c>
      <c r="AF177" s="152">
        <v>0</v>
      </c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">
      <c r="A178" s="153"/>
      <c r="B178" s="159"/>
      <c r="C178" s="196" t="s">
        <v>288</v>
      </c>
      <c r="D178" s="164"/>
      <c r="E178" s="169">
        <v>107.44</v>
      </c>
      <c r="F178" s="173"/>
      <c r="G178" s="173"/>
      <c r="H178" s="173"/>
      <c r="I178" s="173"/>
      <c r="J178" s="173"/>
      <c r="K178" s="173"/>
      <c r="L178" s="173"/>
      <c r="M178" s="173"/>
      <c r="N178" s="162"/>
      <c r="O178" s="162"/>
      <c r="P178" s="162"/>
      <c r="Q178" s="162"/>
      <c r="R178" s="162"/>
      <c r="S178" s="162"/>
      <c r="T178" s="163"/>
      <c r="U178" s="162"/>
      <c r="V178" s="152"/>
      <c r="W178" s="152"/>
      <c r="X178" s="152"/>
      <c r="Y178" s="152"/>
      <c r="Z178" s="152"/>
      <c r="AA178" s="152"/>
      <c r="AB178" s="152"/>
      <c r="AC178" s="152"/>
      <c r="AD178" s="152"/>
      <c r="AE178" s="152" t="s">
        <v>119</v>
      </c>
      <c r="AF178" s="152">
        <v>0</v>
      </c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">
      <c r="A179" s="153"/>
      <c r="B179" s="159"/>
      <c r="C179" s="196" t="s">
        <v>289</v>
      </c>
      <c r="D179" s="164"/>
      <c r="E179" s="169">
        <v>109.76</v>
      </c>
      <c r="F179" s="173"/>
      <c r="G179" s="173"/>
      <c r="H179" s="173"/>
      <c r="I179" s="173"/>
      <c r="J179" s="173"/>
      <c r="K179" s="173"/>
      <c r="L179" s="173"/>
      <c r="M179" s="173"/>
      <c r="N179" s="162"/>
      <c r="O179" s="162"/>
      <c r="P179" s="162"/>
      <c r="Q179" s="162"/>
      <c r="R179" s="162"/>
      <c r="S179" s="162"/>
      <c r="T179" s="163"/>
      <c r="U179" s="162"/>
      <c r="V179" s="152"/>
      <c r="W179" s="152"/>
      <c r="X179" s="152"/>
      <c r="Y179" s="152"/>
      <c r="Z179" s="152"/>
      <c r="AA179" s="152"/>
      <c r="AB179" s="152"/>
      <c r="AC179" s="152"/>
      <c r="AD179" s="152"/>
      <c r="AE179" s="152" t="s">
        <v>119</v>
      </c>
      <c r="AF179" s="152">
        <v>0</v>
      </c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">
      <c r="A180" s="153"/>
      <c r="B180" s="159"/>
      <c r="C180" s="196" t="s">
        <v>290</v>
      </c>
      <c r="D180" s="164"/>
      <c r="E180" s="169">
        <v>109.76</v>
      </c>
      <c r="F180" s="173"/>
      <c r="G180" s="173"/>
      <c r="H180" s="173"/>
      <c r="I180" s="173"/>
      <c r="J180" s="173"/>
      <c r="K180" s="173"/>
      <c r="L180" s="173"/>
      <c r="M180" s="173"/>
      <c r="N180" s="162"/>
      <c r="O180" s="162"/>
      <c r="P180" s="162"/>
      <c r="Q180" s="162"/>
      <c r="R180" s="162"/>
      <c r="S180" s="162"/>
      <c r="T180" s="163"/>
      <c r="U180" s="162"/>
      <c r="V180" s="152"/>
      <c r="W180" s="152"/>
      <c r="X180" s="152"/>
      <c r="Y180" s="152"/>
      <c r="Z180" s="152"/>
      <c r="AA180" s="152"/>
      <c r="AB180" s="152"/>
      <c r="AC180" s="152"/>
      <c r="AD180" s="152"/>
      <c r="AE180" s="152" t="s">
        <v>119</v>
      </c>
      <c r="AF180" s="152">
        <v>0</v>
      </c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ht="33.75" outlineLevel="1" x14ac:dyDescent="0.2">
      <c r="A181" s="153"/>
      <c r="B181" s="159"/>
      <c r="C181" s="196" t="s">
        <v>291</v>
      </c>
      <c r="D181" s="164"/>
      <c r="E181" s="169">
        <v>103.24160000000001</v>
      </c>
      <c r="F181" s="173"/>
      <c r="G181" s="173"/>
      <c r="H181" s="173"/>
      <c r="I181" s="173"/>
      <c r="J181" s="173"/>
      <c r="K181" s="173"/>
      <c r="L181" s="173"/>
      <c r="M181" s="173"/>
      <c r="N181" s="162"/>
      <c r="O181" s="162"/>
      <c r="P181" s="162"/>
      <c r="Q181" s="162"/>
      <c r="R181" s="162"/>
      <c r="S181" s="162"/>
      <c r="T181" s="163"/>
      <c r="U181" s="162"/>
      <c r="V181" s="152"/>
      <c r="W181" s="152"/>
      <c r="X181" s="152"/>
      <c r="Y181" s="152"/>
      <c r="Z181" s="152"/>
      <c r="AA181" s="152"/>
      <c r="AB181" s="152"/>
      <c r="AC181" s="152"/>
      <c r="AD181" s="152"/>
      <c r="AE181" s="152" t="s">
        <v>119</v>
      </c>
      <c r="AF181" s="152">
        <v>0</v>
      </c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53"/>
      <c r="B182" s="159"/>
      <c r="C182" s="196" t="s">
        <v>292</v>
      </c>
      <c r="D182" s="164"/>
      <c r="E182" s="169">
        <v>70.710400000000007</v>
      </c>
      <c r="F182" s="173"/>
      <c r="G182" s="173"/>
      <c r="H182" s="173"/>
      <c r="I182" s="173"/>
      <c r="J182" s="173"/>
      <c r="K182" s="173"/>
      <c r="L182" s="173"/>
      <c r="M182" s="173"/>
      <c r="N182" s="162"/>
      <c r="O182" s="162"/>
      <c r="P182" s="162"/>
      <c r="Q182" s="162"/>
      <c r="R182" s="162"/>
      <c r="S182" s="162"/>
      <c r="T182" s="163"/>
      <c r="U182" s="162"/>
      <c r="V182" s="152"/>
      <c r="W182" s="152"/>
      <c r="X182" s="152"/>
      <c r="Y182" s="152"/>
      <c r="Z182" s="152"/>
      <c r="AA182" s="152"/>
      <c r="AB182" s="152"/>
      <c r="AC182" s="152"/>
      <c r="AD182" s="152"/>
      <c r="AE182" s="152" t="s">
        <v>119</v>
      </c>
      <c r="AF182" s="152">
        <v>0</v>
      </c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">
      <c r="A183" s="153"/>
      <c r="B183" s="159"/>
      <c r="C183" s="196" t="s">
        <v>293</v>
      </c>
      <c r="D183" s="164"/>
      <c r="E183" s="169">
        <v>87.84</v>
      </c>
      <c r="F183" s="173"/>
      <c r="G183" s="173"/>
      <c r="H183" s="173"/>
      <c r="I183" s="173"/>
      <c r="J183" s="173"/>
      <c r="K183" s="173"/>
      <c r="L183" s="173"/>
      <c r="M183" s="173"/>
      <c r="N183" s="162"/>
      <c r="O183" s="162"/>
      <c r="P183" s="162"/>
      <c r="Q183" s="162"/>
      <c r="R183" s="162"/>
      <c r="S183" s="162"/>
      <c r="T183" s="163"/>
      <c r="U183" s="162"/>
      <c r="V183" s="152"/>
      <c r="W183" s="152"/>
      <c r="X183" s="152"/>
      <c r="Y183" s="152"/>
      <c r="Z183" s="152"/>
      <c r="AA183" s="152"/>
      <c r="AB183" s="152"/>
      <c r="AC183" s="152"/>
      <c r="AD183" s="152"/>
      <c r="AE183" s="152" t="s">
        <v>119</v>
      </c>
      <c r="AF183" s="152">
        <v>0</v>
      </c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">
      <c r="A184" s="153"/>
      <c r="B184" s="159"/>
      <c r="C184" s="196" t="s">
        <v>294</v>
      </c>
      <c r="D184" s="164"/>
      <c r="E184" s="169">
        <v>99.884799999999998</v>
      </c>
      <c r="F184" s="173"/>
      <c r="G184" s="173"/>
      <c r="H184" s="173"/>
      <c r="I184" s="173"/>
      <c r="J184" s="173"/>
      <c r="K184" s="173"/>
      <c r="L184" s="173"/>
      <c r="M184" s="173"/>
      <c r="N184" s="162"/>
      <c r="O184" s="162"/>
      <c r="P184" s="162"/>
      <c r="Q184" s="162"/>
      <c r="R184" s="162"/>
      <c r="S184" s="162"/>
      <c r="T184" s="163"/>
      <c r="U184" s="162"/>
      <c r="V184" s="152"/>
      <c r="W184" s="152"/>
      <c r="X184" s="152"/>
      <c r="Y184" s="152"/>
      <c r="Z184" s="152"/>
      <c r="AA184" s="152"/>
      <c r="AB184" s="152"/>
      <c r="AC184" s="152"/>
      <c r="AD184" s="152"/>
      <c r="AE184" s="152" t="s">
        <v>119</v>
      </c>
      <c r="AF184" s="152">
        <v>0</v>
      </c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">
      <c r="A185" s="153"/>
      <c r="B185" s="159"/>
      <c r="C185" s="196" t="s">
        <v>295</v>
      </c>
      <c r="D185" s="164"/>
      <c r="E185" s="169">
        <v>121.408</v>
      </c>
      <c r="F185" s="173"/>
      <c r="G185" s="173"/>
      <c r="H185" s="173"/>
      <c r="I185" s="173"/>
      <c r="J185" s="173"/>
      <c r="K185" s="173"/>
      <c r="L185" s="173"/>
      <c r="M185" s="173"/>
      <c r="N185" s="162"/>
      <c r="O185" s="162"/>
      <c r="P185" s="162"/>
      <c r="Q185" s="162"/>
      <c r="R185" s="162"/>
      <c r="S185" s="162"/>
      <c r="T185" s="163"/>
      <c r="U185" s="162"/>
      <c r="V185" s="152"/>
      <c r="W185" s="152"/>
      <c r="X185" s="152"/>
      <c r="Y185" s="152"/>
      <c r="Z185" s="152"/>
      <c r="AA185" s="152"/>
      <c r="AB185" s="152"/>
      <c r="AC185" s="152"/>
      <c r="AD185" s="152"/>
      <c r="AE185" s="152" t="s">
        <v>119</v>
      </c>
      <c r="AF185" s="152">
        <v>0</v>
      </c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">
      <c r="A186" s="153"/>
      <c r="B186" s="159"/>
      <c r="C186" s="196" t="s">
        <v>296</v>
      </c>
      <c r="D186" s="164"/>
      <c r="E186" s="169">
        <v>121.72799999999999</v>
      </c>
      <c r="F186" s="173"/>
      <c r="G186" s="173"/>
      <c r="H186" s="173"/>
      <c r="I186" s="173"/>
      <c r="J186" s="173"/>
      <c r="K186" s="173"/>
      <c r="L186" s="173"/>
      <c r="M186" s="173"/>
      <c r="N186" s="162"/>
      <c r="O186" s="162"/>
      <c r="P186" s="162"/>
      <c r="Q186" s="162"/>
      <c r="R186" s="162"/>
      <c r="S186" s="162"/>
      <c r="T186" s="163"/>
      <c r="U186" s="162"/>
      <c r="V186" s="152"/>
      <c r="W186" s="152"/>
      <c r="X186" s="152"/>
      <c r="Y186" s="152"/>
      <c r="Z186" s="152"/>
      <c r="AA186" s="152"/>
      <c r="AB186" s="152"/>
      <c r="AC186" s="152"/>
      <c r="AD186" s="152"/>
      <c r="AE186" s="152" t="s">
        <v>119</v>
      </c>
      <c r="AF186" s="152">
        <v>0</v>
      </c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ht="22.5" outlineLevel="1" x14ac:dyDescent="0.2">
      <c r="A187" s="153">
        <v>57</v>
      </c>
      <c r="B187" s="159" t="s">
        <v>297</v>
      </c>
      <c r="C187" s="195" t="s">
        <v>298</v>
      </c>
      <c r="D187" s="161" t="s">
        <v>299</v>
      </c>
      <c r="E187" s="168">
        <v>1</v>
      </c>
      <c r="F187" s="172">
        <f>H187+J187</f>
        <v>0</v>
      </c>
      <c r="G187" s="173">
        <f>ROUND(E187*F187,2)</f>
        <v>0</v>
      </c>
      <c r="H187" s="173"/>
      <c r="I187" s="173">
        <f>ROUND(E187*H187,2)</f>
        <v>0</v>
      </c>
      <c r="J187" s="173"/>
      <c r="K187" s="173">
        <f>ROUND(E187*J187,2)</f>
        <v>0</v>
      </c>
      <c r="L187" s="173">
        <v>21</v>
      </c>
      <c r="M187" s="173">
        <f>G187*(1+L187/100)</f>
        <v>0</v>
      </c>
      <c r="N187" s="162">
        <v>0</v>
      </c>
      <c r="O187" s="162">
        <f>ROUND(E187*N187,5)</f>
        <v>0</v>
      </c>
      <c r="P187" s="162">
        <v>0</v>
      </c>
      <c r="Q187" s="162">
        <f>ROUND(E187*P187,5)</f>
        <v>0</v>
      </c>
      <c r="R187" s="162"/>
      <c r="S187" s="162"/>
      <c r="T187" s="163">
        <v>0</v>
      </c>
      <c r="U187" s="162">
        <f>ROUND(E187*T187,2)</f>
        <v>0</v>
      </c>
      <c r="V187" s="152"/>
      <c r="W187" s="152"/>
      <c r="X187" s="152"/>
      <c r="Y187" s="152"/>
      <c r="Z187" s="152"/>
      <c r="AA187" s="152"/>
      <c r="AB187" s="152"/>
      <c r="AC187" s="152"/>
      <c r="AD187" s="152"/>
      <c r="AE187" s="152" t="s">
        <v>136</v>
      </c>
      <c r="AF187" s="152"/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">
      <c r="A188" s="153"/>
      <c r="B188" s="159"/>
      <c r="C188" s="196" t="s">
        <v>205</v>
      </c>
      <c r="D188" s="164"/>
      <c r="E188" s="169">
        <v>1</v>
      </c>
      <c r="F188" s="173"/>
      <c r="G188" s="173"/>
      <c r="H188" s="173"/>
      <c r="I188" s="173"/>
      <c r="J188" s="173"/>
      <c r="K188" s="173"/>
      <c r="L188" s="173"/>
      <c r="M188" s="173"/>
      <c r="N188" s="162"/>
      <c r="O188" s="162"/>
      <c r="P188" s="162"/>
      <c r="Q188" s="162"/>
      <c r="R188" s="162"/>
      <c r="S188" s="162"/>
      <c r="T188" s="163"/>
      <c r="U188" s="162"/>
      <c r="V188" s="152"/>
      <c r="W188" s="152"/>
      <c r="X188" s="152"/>
      <c r="Y188" s="152"/>
      <c r="Z188" s="152"/>
      <c r="AA188" s="152"/>
      <c r="AB188" s="152"/>
      <c r="AC188" s="152"/>
      <c r="AD188" s="152"/>
      <c r="AE188" s="152" t="s">
        <v>119</v>
      </c>
      <c r="AF188" s="152">
        <v>0</v>
      </c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x14ac:dyDescent="0.2">
      <c r="A189" s="154" t="s">
        <v>112</v>
      </c>
      <c r="B189" s="160" t="s">
        <v>79</v>
      </c>
      <c r="C189" s="197" t="s">
        <v>80</v>
      </c>
      <c r="D189" s="165"/>
      <c r="E189" s="170"/>
      <c r="F189" s="174"/>
      <c r="G189" s="174">
        <f>SUMIF(AE190:AE206,"&lt;&gt;NOR",G190:G206)</f>
        <v>0</v>
      </c>
      <c r="H189" s="174"/>
      <c r="I189" s="174">
        <f>SUM(I190:I206)</f>
        <v>0</v>
      </c>
      <c r="J189" s="174"/>
      <c r="K189" s="174">
        <f>SUM(K190:K206)</f>
        <v>0</v>
      </c>
      <c r="L189" s="174"/>
      <c r="M189" s="174">
        <f>SUM(M190:M206)</f>
        <v>0</v>
      </c>
      <c r="N189" s="166"/>
      <c r="O189" s="166">
        <f>SUM(O190:O206)</f>
        <v>0.21074000000000001</v>
      </c>
      <c r="P189" s="166"/>
      <c r="Q189" s="166">
        <f>SUM(Q190:Q206)</f>
        <v>0</v>
      </c>
      <c r="R189" s="166"/>
      <c r="S189" s="166"/>
      <c r="T189" s="167"/>
      <c r="U189" s="166">
        <f>SUM(U190:U206)</f>
        <v>66.59</v>
      </c>
      <c r="AE189" t="s">
        <v>113</v>
      </c>
    </row>
    <row r="190" spans="1:60" outlineLevel="1" x14ac:dyDescent="0.2">
      <c r="A190" s="153">
        <v>58</v>
      </c>
      <c r="B190" s="159" t="s">
        <v>300</v>
      </c>
      <c r="C190" s="195" t="s">
        <v>301</v>
      </c>
      <c r="D190" s="161" t="s">
        <v>153</v>
      </c>
      <c r="E190" s="168">
        <v>1003.5313</v>
      </c>
      <c r="F190" s="172">
        <f>H190+J190</f>
        <v>0</v>
      </c>
      <c r="G190" s="173">
        <f>ROUND(E190*F190,2)</f>
        <v>0</v>
      </c>
      <c r="H190" s="173"/>
      <c r="I190" s="173">
        <f>ROUND(E190*H190,2)</f>
        <v>0</v>
      </c>
      <c r="J190" s="173"/>
      <c r="K190" s="173">
        <f>ROUND(E190*J190,2)</f>
        <v>0</v>
      </c>
      <c r="L190" s="173">
        <v>21</v>
      </c>
      <c r="M190" s="173">
        <f>G190*(1+L190/100)</f>
        <v>0</v>
      </c>
      <c r="N190" s="162">
        <v>2.1000000000000001E-4</v>
      </c>
      <c r="O190" s="162">
        <f>ROUND(E190*N190,5)</f>
        <v>0.21074000000000001</v>
      </c>
      <c r="P190" s="162">
        <v>0</v>
      </c>
      <c r="Q190" s="162">
        <f>ROUND(E190*P190,5)</f>
        <v>0</v>
      </c>
      <c r="R190" s="162"/>
      <c r="S190" s="162"/>
      <c r="T190" s="163">
        <v>6.6360000000000002E-2</v>
      </c>
      <c r="U190" s="162">
        <f>ROUND(E190*T190,2)</f>
        <v>66.59</v>
      </c>
      <c r="V190" s="152"/>
      <c r="W190" s="152"/>
      <c r="X190" s="152"/>
      <c r="Y190" s="152"/>
      <c r="Z190" s="152"/>
      <c r="AA190" s="152"/>
      <c r="AB190" s="152"/>
      <c r="AC190" s="152"/>
      <c r="AD190" s="152"/>
      <c r="AE190" s="152" t="s">
        <v>136</v>
      </c>
      <c r="AF190" s="152"/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">
      <c r="A191" s="153"/>
      <c r="B191" s="159"/>
      <c r="C191" s="196" t="s">
        <v>302</v>
      </c>
      <c r="D191" s="164"/>
      <c r="E191" s="169"/>
      <c r="F191" s="173"/>
      <c r="G191" s="173"/>
      <c r="H191" s="173"/>
      <c r="I191" s="173"/>
      <c r="J191" s="173"/>
      <c r="K191" s="173"/>
      <c r="L191" s="173"/>
      <c r="M191" s="173"/>
      <c r="N191" s="162"/>
      <c r="O191" s="162"/>
      <c r="P191" s="162"/>
      <c r="Q191" s="162"/>
      <c r="R191" s="162"/>
      <c r="S191" s="162"/>
      <c r="T191" s="163"/>
      <c r="U191" s="162"/>
      <c r="V191" s="152"/>
      <c r="W191" s="152"/>
      <c r="X191" s="152"/>
      <c r="Y191" s="152"/>
      <c r="Z191" s="152"/>
      <c r="AA191" s="152"/>
      <c r="AB191" s="152"/>
      <c r="AC191" s="152"/>
      <c r="AD191" s="152"/>
      <c r="AE191" s="152" t="s">
        <v>119</v>
      </c>
      <c r="AF191" s="152">
        <v>0</v>
      </c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ht="33.75" outlineLevel="1" x14ac:dyDescent="0.2">
      <c r="A192" s="153"/>
      <c r="B192" s="159"/>
      <c r="C192" s="196" t="s">
        <v>303</v>
      </c>
      <c r="D192" s="164"/>
      <c r="E192" s="169">
        <v>51.689</v>
      </c>
      <c r="F192" s="173"/>
      <c r="G192" s="173"/>
      <c r="H192" s="173"/>
      <c r="I192" s="173"/>
      <c r="J192" s="173"/>
      <c r="K192" s="173"/>
      <c r="L192" s="173"/>
      <c r="M192" s="173"/>
      <c r="N192" s="162"/>
      <c r="O192" s="162"/>
      <c r="P192" s="162"/>
      <c r="Q192" s="162"/>
      <c r="R192" s="162"/>
      <c r="S192" s="162"/>
      <c r="T192" s="163"/>
      <c r="U192" s="162"/>
      <c r="V192" s="152"/>
      <c r="W192" s="152"/>
      <c r="X192" s="152"/>
      <c r="Y192" s="152"/>
      <c r="Z192" s="152"/>
      <c r="AA192" s="152"/>
      <c r="AB192" s="152"/>
      <c r="AC192" s="152"/>
      <c r="AD192" s="152"/>
      <c r="AE192" s="152" t="s">
        <v>119</v>
      </c>
      <c r="AF192" s="152">
        <v>0</v>
      </c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ht="22.5" outlineLevel="1" x14ac:dyDescent="0.2">
      <c r="A193" s="153"/>
      <c r="B193" s="159"/>
      <c r="C193" s="196" t="s">
        <v>304</v>
      </c>
      <c r="D193" s="164"/>
      <c r="E193" s="169">
        <v>38.857500000000002</v>
      </c>
      <c r="F193" s="173"/>
      <c r="G193" s="173"/>
      <c r="H193" s="173"/>
      <c r="I193" s="173"/>
      <c r="J193" s="173"/>
      <c r="K193" s="173"/>
      <c r="L193" s="173"/>
      <c r="M193" s="173"/>
      <c r="N193" s="162"/>
      <c r="O193" s="162"/>
      <c r="P193" s="162"/>
      <c r="Q193" s="162"/>
      <c r="R193" s="162"/>
      <c r="S193" s="162"/>
      <c r="T193" s="163"/>
      <c r="U193" s="162"/>
      <c r="V193" s="152"/>
      <c r="W193" s="152"/>
      <c r="X193" s="152"/>
      <c r="Y193" s="152"/>
      <c r="Z193" s="152"/>
      <c r="AA193" s="152"/>
      <c r="AB193" s="152"/>
      <c r="AC193" s="152"/>
      <c r="AD193" s="152"/>
      <c r="AE193" s="152" t="s">
        <v>119</v>
      </c>
      <c r="AF193" s="152">
        <v>0</v>
      </c>
      <c r="AG193" s="152"/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">
      <c r="A194" s="153"/>
      <c r="B194" s="159"/>
      <c r="C194" s="196" t="s">
        <v>305</v>
      </c>
      <c r="D194" s="164"/>
      <c r="E194" s="169">
        <v>29.5</v>
      </c>
      <c r="F194" s="173"/>
      <c r="G194" s="173"/>
      <c r="H194" s="173"/>
      <c r="I194" s="173"/>
      <c r="J194" s="173"/>
      <c r="K194" s="173"/>
      <c r="L194" s="173"/>
      <c r="M194" s="173"/>
      <c r="N194" s="162"/>
      <c r="O194" s="162"/>
      <c r="P194" s="162"/>
      <c r="Q194" s="162"/>
      <c r="R194" s="162"/>
      <c r="S194" s="162"/>
      <c r="T194" s="163"/>
      <c r="U194" s="162"/>
      <c r="V194" s="152"/>
      <c r="W194" s="152"/>
      <c r="X194" s="152"/>
      <c r="Y194" s="152"/>
      <c r="Z194" s="152"/>
      <c r="AA194" s="152"/>
      <c r="AB194" s="152"/>
      <c r="AC194" s="152"/>
      <c r="AD194" s="152"/>
      <c r="AE194" s="152" t="s">
        <v>119</v>
      </c>
      <c r="AF194" s="152">
        <v>0</v>
      </c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53"/>
      <c r="B195" s="159"/>
      <c r="C195" s="196" t="s">
        <v>306</v>
      </c>
      <c r="D195" s="164"/>
      <c r="E195" s="169">
        <v>26.785</v>
      </c>
      <c r="F195" s="173"/>
      <c r="G195" s="173"/>
      <c r="H195" s="173"/>
      <c r="I195" s="173"/>
      <c r="J195" s="173"/>
      <c r="K195" s="173"/>
      <c r="L195" s="173"/>
      <c r="M195" s="173"/>
      <c r="N195" s="162"/>
      <c r="O195" s="162"/>
      <c r="P195" s="162"/>
      <c r="Q195" s="162"/>
      <c r="R195" s="162"/>
      <c r="S195" s="162"/>
      <c r="T195" s="163"/>
      <c r="U195" s="162"/>
      <c r="V195" s="152"/>
      <c r="W195" s="152"/>
      <c r="X195" s="152"/>
      <c r="Y195" s="152"/>
      <c r="Z195" s="152"/>
      <c r="AA195" s="152"/>
      <c r="AB195" s="152"/>
      <c r="AC195" s="152"/>
      <c r="AD195" s="152"/>
      <c r="AE195" s="152" t="s">
        <v>119</v>
      </c>
      <c r="AF195" s="152">
        <v>0</v>
      </c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53"/>
      <c r="B196" s="159"/>
      <c r="C196" s="196" t="s">
        <v>307</v>
      </c>
      <c r="D196" s="164"/>
      <c r="E196" s="169">
        <v>35.716999999999999</v>
      </c>
      <c r="F196" s="173"/>
      <c r="G196" s="173"/>
      <c r="H196" s="173"/>
      <c r="I196" s="173"/>
      <c r="J196" s="173"/>
      <c r="K196" s="173"/>
      <c r="L196" s="173"/>
      <c r="M196" s="173"/>
      <c r="N196" s="162"/>
      <c r="O196" s="162"/>
      <c r="P196" s="162"/>
      <c r="Q196" s="162"/>
      <c r="R196" s="162"/>
      <c r="S196" s="162"/>
      <c r="T196" s="163"/>
      <c r="U196" s="162"/>
      <c r="V196" s="152"/>
      <c r="W196" s="152"/>
      <c r="X196" s="152"/>
      <c r="Y196" s="152"/>
      <c r="Z196" s="152"/>
      <c r="AA196" s="152"/>
      <c r="AB196" s="152"/>
      <c r="AC196" s="152"/>
      <c r="AD196" s="152"/>
      <c r="AE196" s="152" t="s">
        <v>119</v>
      </c>
      <c r="AF196" s="152">
        <v>0</v>
      </c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 x14ac:dyDescent="0.2">
      <c r="A197" s="153"/>
      <c r="B197" s="159"/>
      <c r="C197" s="196" t="s">
        <v>287</v>
      </c>
      <c r="D197" s="164"/>
      <c r="E197" s="169"/>
      <c r="F197" s="173"/>
      <c r="G197" s="173"/>
      <c r="H197" s="173"/>
      <c r="I197" s="173"/>
      <c r="J197" s="173"/>
      <c r="K197" s="173"/>
      <c r="L197" s="173"/>
      <c r="M197" s="173"/>
      <c r="N197" s="162"/>
      <c r="O197" s="162"/>
      <c r="P197" s="162"/>
      <c r="Q197" s="162"/>
      <c r="R197" s="162"/>
      <c r="S197" s="162"/>
      <c r="T197" s="163"/>
      <c r="U197" s="162"/>
      <c r="V197" s="152"/>
      <c r="W197" s="152"/>
      <c r="X197" s="152"/>
      <c r="Y197" s="152"/>
      <c r="Z197" s="152"/>
      <c r="AA197" s="152"/>
      <c r="AB197" s="152"/>
      <c r="AC197" s="152"/>
      <c r="AD197" s="152"/>
      <c r="AE197" s="152" t="s">
        <v>119</v>
      </c>
      <c r="AF197" s="152">
        <v>0</v>
      </c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">
      <c r="A198" s="153"/>
      <c r="B198" s="159"/>
      <c r="C198" s="196" t="s">
        <v>308</v>
      </c>
      <c r="D198" s="164"/>
      <c r="E198" s="169">
        <v>94.01</v>
      </c>
      <c r="F198" s="173"/>
      <c r="G198" s="173"/>
      <c r="H198" s="173"/>
      <c r="I198" s="173"/>
      <c r="J198" s="173"/>
      <c r="K198" s="173"/>
      <c r="L198" s="173"/>
      <c r="M198" s="173"/>
      <c r="N198" s="162"/>
      <c r="O198" s="162"/>
      <c r="P198" s="162"/>
      <c r="Q198" s="162"/>
      <c r="R198" s="162"/>
      <c r="S198" s="162"/>
      <c r="T198" s="163"/>
      <c r="U198" s="162"/>
      <c r="V198" s="152"/>
      <c r="W198" s="152"/>
      <c r="X198" s="152"/>
      <c r="Y198" s="152"/>
      <c r="Z198" s="152"/>
      <c r="AA198" s="152"/>
      <c r="AB198" s="152"/>
      <c r="AC198" s="152"/>
      <c r="AD198" s="152"/>
      <c r="AE198" s="152" t="s">
        <v>119</v>
      </c>
      <c r="AF198" s="152">
        <v>0</v>
      </c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">
      <c r="A199" s="153"/>
      <c r="B199" s="159"/>
      <c r="C199" s="196" t="s">
        <v>309</v>
      </c>
      <c r="D199" s="164"/>
      <c r="E199" s="169">
        <v>96.04</v>
      </c>
      <c r="F199" s="173"/>
      <c r="G199" s="173"/>
      <c r="H199" s="173"/>
      <c r="I199" s="173"/>
      <c r="J199" s="173"/>
      <c r="K199" s="173"/>
      <c r="L199" s="173"/>
      <c r="M199" s="173"/>
      <c r="N199" s="162"/>
      <c r="O199" s="162"/>
      <c r="P199" s="162"/>
      <c r="Q199" s="162"/>
      <c r="R199" s="162"/>
      <c r="S199" s="162"/>
      <c r="T199" s="163"/>
      <c r="U199" s="162"/>
      <c r="V199" s="152"/>
      <c r="W199" s="152"/>
      <c r="X199" s="152"/>
      <c r="Y199" s="152"/>
      <c r="Z199" s="152"/>
      <c r="AA199" s="152"/>
      <c r="AB199" s="152"/>
      <c r="AC199" s="152"/>
      <c r="AD199" s="152"/>
      <c r="AE199" s="152" t="s">
        <v>119</v>
      </c>
      <c r="AF199" s="152">
        <v>0</v>
      </c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">
      <c r="A200" s="153"/>
      <c r="B200" s="159"/>
      <c r="C200" s="196" t="s">
        <v>310</v>
      </c>
      <c r="D200" s="164"/>
      <c r="E200" s="169">
        <v>96.04</v>
      </c>
      <c r="F200" s="173"/>
      <c r="G200" s="173"/>
      <c r="H200" s="173"/>
      <c r="I200" s="173"/>
      <c r="J200" s="173"/>
      <c r="K200" s="173"/>
      <c r="L200" s="173"/>
      <c r="M200" s="173"/>
      <c r="N200" s="162"/>
      <c r="O200" s="162"/>
      <c r="P200" s="162"/>
      <c r="Q200" s="162"/>
      <c r="R200" s="162"/>
      <c r="S200" s="162"/>
      <c r="T200" s="163"/>
      <c r="U200" s="162"/>
      <c r="V200" s="152"/>
      <c r="W200" s="152"/>
      <c r="X200" s="152"/>
      <c r="Y200" s="152"/>
      <c r="Z200" s="152"/>
      <c r="AA200" s="152"/>
      <c r="AB200" s="152"/>
      <c r="AC200" s="152"/>
      <c r="AD200" s="152"/>
      <c r="AE200" s="152" t="s">
        <v>119</v>
      </c>
      <c r="AF200" s="152">
        <v>0</v>
      </c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ht="33.75" outlineLevel="1" x14ac:dyDescent="0.2">
      <c r="A201" s="153"/>
      <c r="B201" s="159"/>
      <c r="C201" s="196" t="s">
        <v>311</v>
      </c>
      <c r="D201" s="164"/>
      <c r="E201" s="169">
        <v>90.336399999999998</v>
      </c>
      <c r="F201" s="173"/>
      <c r="G201" s="173"/>
      <c r="H201" s="173"/>
      <c r="I201" s="173"/>
      <c r="J201" s="173"/>
      <c r="K201" s="173"/>
      <c r="L201" s="173"/>
      <c r="M201" s="173"/>
      <c r="N201" s="162"/>
      <c r="O201" s="162"/>
      <c r="P201" s="162"/>
      <c r="Q201" s="162"/>
      <c r="R201" s="162"/>
      <c r="S201" s="162"/>
      <c r="T201" s="163"/>
      <c r="U201" s="162"/>
      <c r="V201" s="152"/>
      <c r="W201" s="152"/>
      <c r="X201" s="152"/>
      <c r="Y201" s="152"/>
      <c r="Z201" s="152"/>
      <c r="AA201" s="152"/>
      <c r="AB201" s="152"/>
      <c r="AC201" s="152"/>
      <c r="AD201" s="152"/>
      <c r="AE201" s="152" t="s">
        <v>119</v>
      </c>
      <c r="AF201" s="152">
        <v>0</v>
      </c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">
      <c r="A202" s="153"/>
      <c r="B202" s="159"/>
      <c r="C202" s="196" t="s">
        <v>312</v>
      </c>
      <c r="D202" s="164"/>
      <c r="E202" s="169">
        <v>66.290999999999997</v>
      </c>
      <c r="F202" s="173"/>
      <c r="G202" s="173"/>
      <c r="H202" s="173"/>
      <c r="I202" s="173"/>
      <c r="J202" s="173"/>
      <c r="K202" s="173"/>
      <c r="L202" s="173"/>
      <c r="M202" s="173"/>
      <c r="N202" s="162"/>
      <c r="O202" s="162"/>
      <c r="P202" s="162"/>
      <c r="Q202" s="162"/>
      <c r="R202" s="162"/>
      <c r="S202" s="162"/>
      <c r="T202" s="163"/>
      <c r="U202" s="162"/>
      <c r="V202" s="152"/>
      <c r="W202" s="152"/>
      <c r="X202" s="152"/>
      <c r="Y202" s="152"/>
      <c r="Z202" s="152"/>
      <c r="AA202" s="152"/>
      <c r="AB202" s="152"/>
      <c r="AC202" s="152"/>
      <c r="AD202" s="152"/>
      <c r="AE202" s="152" t="s">
        <v>119</v>
      </c>
      <c r="AF202" s="152">
        <v>0</v>
      </c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 x14ac:dyDescent="0.2">
      <c r="A203" s="153"/>
      <c r="B203" s="159"/>
      <c r="C203" s="196" t="s">
        <v>313</v>
      </c>
      <c r="D203" s="164"/>
      <c r="E203" s="169">
        <v>82.35</v>
      </c>
      <c r="F203" s="173"/>
      <c r="G203" s="173"/>
      <c r="H203" s="173"/>
      <c r="I203" s="173"/>
      <c r="J203" s="173"/>
      <c r="K203" s="173"/>
      <c r="L203" s="173"/>
      <c r="M203" s="173"/>
      <c r="N203" s="162"/>
      <c r="O203" s="162"/>
      <c r="P203" s="162"/>
      <c r="Q203" s="162"/>
      <c r="R203" s="162"/>
      <c r="S203" s="162"/>
      <c r="T203" s="163"/>
      <c r="U203" s="162"/>
      <c r="V203" s="152"/>
      <c r="W203" s="152"/>
      <c r="X203" s="152"/>
      <c r="Y203" s="152"/>
      <c r="Z203" s="152"/>
      <c r="AA203" s="152"/>
      <c r="AB203" s="152"/>
      <c r="AC203" s="152"/>
      <c r="AD203" s="152"/>
      <c r="AE203" s="152" t="s">
        <v>119</v>
      </c>
      <c r="AF203" s="152">
        <v>0</v>
      </c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">
      <c r="A204" s="153"/>
      <c r="B204" s="159"/>
      <c r="C204" s="196" t="s">
        <v>314</v>
      </c>
      <c r="D204" s="164"/>
      <c r="E204" s="169">
        <v>83.171400000000006</v>
      </c>
      <c r="F204" s="173"/>
      <c r="G204" s="173"/>
      <c r="H204" s="173"/>
      <c r="I204" s="173"/>
      <c r="J204" s="173"/>
      <c r="K204" s="173"/>
      <c r="L204" s="173"/>
      <c r="M204" s="173"/>
      <c r="N204" s="162"/>
      <c r="O204" s="162"/>
      <c r="P204" s="162"/>
      <c r="Q204" s="162"/>
      <c r="R204" s="162"/>
      <c r="S204" s="162"/>
      <c r="T204" s="163"/>
      <c r="U204" s="162"/>
      <c r="V204" s="152"/>
      <c r="W204" s="152"/>
      <c r="X204" s="152"/>
      <c r="Y204" s="152"/>
      <c r="Z204" s="152"/>
      <c r="AA204" s="152"/>
      <c r="AB204" s="152"/>
      <c r="AC204" s="152"/>
      <c r="AD204" s="152"/>
      <c r="AE204" s="152" t="s">
        <v>119</v>
      </c>
      <c r="AF204" s="152">
        <v>0</v>
      </c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">
      <c r="A205" s="153"/>
      <c r="B205" s="159"/>
      <c r="C205" s="196" t="s">
        <v>315</v>
      </c>
      <c r="D205" s="164"/>
      <c r="E205" s="169">
        <v>106.232</v>
      </c>
      <c r="F205" s="173"/>
      <c r="G205" s="173"/>
      <c r="H205" s="173"/>
      <c r="I205" s="173"/>
      <c r="J205" s="173"/>
      <c r="K205" s="173"/>
      <c r="L205" s="173"/>
      <c r="M205" s="173"/>
      <c r="N205" s="162"/>
      <c r="O205" s="162"/>
      <c r="P205" s="162"/>
      <c r="Q205" s="162"/>
      <c r="R205" s="162"/>
      <c r="S205" s="162"/>
      <c r="T205" s="163"/>
      <c r="U205" s="162"/>
      <c r="V205" s="152"/>
      <c r="W205" s="152"/>
      <c r="X205" s="152"/>
      <c r="Y205" s="152"/>
      <c r="Z205" s="152"/>
      <c r="AA205" s="152"/>
      <c r="AB205" s="152"/>
      <c r="AC205" s="152"/>
      <c r="AD205" s="152"/>
      <c r="AE205" s="152" t="s">
        <v>119</v>
      </c>
      <c r="AF205" s="152">
        <v>0</v>
      </c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">
      <c r="A206" s="153"/>
      <c r="B206" s="159"/>
      <c r="C206" s="196" t="s">
        <v>316</v>
      </c>
      <c r="D206" s="164"/>
      <c r="E206" s="169">
        <v>106.512</v>
      </c>
      <c r="F206" s="173"/>
      <c r="G206" s="173"/>
      <c r="H206" s="173"/>
      <c r="I206" s="173"/>
      <c r="J206" s="173"/>
      <c r="K206" s="173"/>
      <c r="L206" s="173"/>
      <c r="M206" s="173"/>
      <c r="N206" s="162"/>
      <c r="O206" s="162"/>
      <c r="P206" s="162"/>
      <c r="Q206" s="162"/>
      <c r="R206" s="162"/>
      <c r="S206" s="162"/>
      <c r="T206" s="163"/>
      <c r="U206" s="162"/>
      <c r="V206" s="152"/>
      <c r="W206" s="152"/>
      <c r="X206" s="152"/>
      <c r="Y206" s="152"/>
      <c r="Z206" s="152"/>
      <c r="AA206" s="152"/>
      <c r="AB206" s="152"/>
      <c r="AC206" s="152"/>
      <c r="AD206" s="152"/>
      <c r="AE206" s="152" t="s">
        <v>119</v>
      </c>
      <c r="AF206" s="152">
        <v>0</v>
      </c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x14ac:dyDescent="0.2">
      <c r="A207" s="154" t="s">
        <v>112</v>
      </c>
      <c r="B207" s="160" t="s">
        <v>81</v>
      </c>
      <c r="C207" s="197" t="s">
        <v>82</v>
      </c>
      <c r="D207" s="165"/>
      <c r="E207" s="170"/>
      <c r="F207" s="174"/>
      <c r="G207" s="174">
        <f>SUMIF(AE208:AE226,"&lt;&gt;NOR",G208:G226)</f>
        <v>0</v>
      </c>
      <c r="H207" s="174"/>
      <c r="I207" s="174">
        <f>SUM(I208:I226)</f>
        <v>0</v>
      </c>
      <c r="J207" s="174"/>
      <c r="K207" s="174">
        <f>SUM(K208:K226)</f>
        <v>0</v>
      </c>
      <c r="L207" s="174"/>
      <c r="M207" s="174">
        <f>SUM(M208:M226)</f>
        <v>0</v>
      </c>
      <c r="N207" s="166"/>
      <c r="O207" s="166">
        <f>SUM(O208:O226)</f>
        <v>0</v>
      </c>
      <c r="P207" s="166"/>
      <c r="Q207" s="166">
        <f>SUM(Q208:Q226)</f>
        <v>0</v>
      </c>
      <c r="R207" s="166"/>
      <c r="S207" s="166"/>
      <c r="T207" s="167"/>
      <c r="U207" s="166">
        <f>SUM(U208:U226)</f>
        <v>0</v>
      </c>
      <c r="AE207" t="s">
        <v>113</v>
      </c>
    </row>
    <row r="208" spans="1:60" ht="22.5" outlineLevel="1" x14ac:dyDescent="0.2">
      <c r="A208" s="153">
        <v>59</v>
      </c>
      <c r="B208" s="159" t="s">
        <v>317</v>
      </c>
      <c r="C208" s="195" t="s">
        <v>318</v>
      </c>
      <c r="D208" s="161" t="s">
        <v>116</v>
      </c>
      <c r="E208" s="168">
        <v>120</v>
      </c>
      <c r="F208" s="172">
        <f>H208+J208</f>
        <v>0</v>
      </c>
      <c r="G208" s="173">
        <f>ROUND(E208*F208,2)</f>
        <v>0</v>
      </c>
      <c r="H208" s="173"/>
      <c r="I208" s="173">
        <f>ROUND(E208*H208,2)</f>
        <v>0</v>
      </c>
      <c r="J208" s="173"/>
      <c r="K208" s="173">
        <f>ROUND(E208*J208,2)</f>
        <v>0</v>
      </c>
      <c r="L208" s="173">
        <v>21</v>
      </c>
      <c r="M208" s="173">
        <f>G208*(1+L208/100)</f>
        <v>0</v>
      </c>
      <c r="N208" s="162">
        <v>0</v>
      </c>
      <c r="O208" s="162">
        <f>ROUND(E208*N208,5)</f>
        <v>0</v>
      </c>
      <c r="P208" s="162">
        <v>0</v>
      </c>
      <c r="Q208" s="162">
        <f>ROUND(E208*P208,5)</f>
        <v>0</v>
      </c>
      <c r="R208" s="162"/>
      <c r="S208" s="162"/>
      <c r="T208" s="163">
        <v>0</v>
      </c>
      <c r="U208" s="162">
        <f>ROUND(E208*T208,2)</f>
        <v>0</v>
      </c>
      <c r="V208" s="152"/>
      <c r="W208" s="152"/>
      <c r="X208" s="152"/>
      <c r="Y208" s="152"/>
      <c r="Z208" s="152"/>
      <c r="AA208" s="152"/>
      <c r="AB208" s="152"/>
      <c r="AC208" s="152"/>
      <c r="AD208" s="152"/>
      <c r="AE208" s="152" t="s">
        <v>136</v>
      </c>
      <c r="AF208" s="152"/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 x14ac:dyDescent="0.2">
      <c r="A209" s="153"/>
      <c r="B209" s="159"/>
      <c r="C209" s="196" t="s">
        <v>319</v>
      </c>
      <c r="D209" s="164"/>
      <c r="E209" s="169">
        <v>120</v>
      </c>
      <c r="F209" s="173"/>
      <c r="G209" s="173"/>
      <c r="H209" s="173"/>
      <c r="I209" s="173"/>
      <c r="J209" s="173"/>
      <c r="K209" s="173"/>
      <c r="L209" s="173"/>
      <c r="M209" s="173"/>
      <c r="N209" s="162"/>
      <c r="O209" s="162"/>
      <c r="P209" s="162"/>
      <c r="Q209" s="162"/>
      <c r="R209" s="162"/>
      <c r="S209" s="162"/>
      <c r="T209" s="163"/>
      <c r="U209" s="162"/>
      <c r="V209" s="152"/>
      <c r="W209" s="152"/>
      <c r="X209" s="152"/>
      <c r="Y209" s="152"/>
      <c r="Z209" s="152"/>
      <c r="AA209" s="152"/>
      <c r="AB209" s="152"/>
      <c r="AC209" s="152"/>
      <c r="AD209" s="152"/>
      <c r="AE209" s="152" t="s">
        <v>119</v>
      </c>
      <c r="AF209" s="152">
        <v>0</v>
      </c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">
      <c r="A210" s="153">
        <v>60</v>
      </c>
      <c r="B210" s="159" t="s">
        <v>320</v>
      </c>
      <c r="C210" s="195" t="s">
        <v>321</v>
      </c>
      <c r="D210" s="161" t="s">
        <v>116</v>
      </c>
      <c r="E210" s="168">
        <v>33</v>
      </c>
      <c r="F210" s="172">
        <f>H210+J210</f>
        <v>0</v>
      </c>
      <c r="G210" s="173">
        <f>ROUND(E210*F210,2)</f>
        <v>0</v>
      </c>
      <c r="H210" s="173"/>
      <c r="I210" s="173">
        <f>ROUND(E210*H210,2)</f>
        <v>0</v>
      </c>
      <c r="J210" s="173"/>
      <c r="K210" s="173">
        <f>ROUND(E210*J210,2)</f>
        <v>0</v>
      </c>
      <c r="L210" s="173">
        <v>21</v>
      </c>
      <c r="M210" s="173">
        <f>G210*(1+L210/100)</f>
        <v>0</v>
      </c>
      <c r="N210" s="162">
        <v>0</v>
      </c>
      <c r="O210" s="162">
        <f>ROUND(E210*N210,5)</f>
        <v>0</v>
      </c>
      <c r="P210" s="162">
        <v>0</v>
      </c>
      <c r="Q210" s="162">
        <f>ROUND(E210*P210,5)</f>
        <v>0</v>
      </c>
      <c r="R210" s="162"/>
      <c r="S210" s="162"/>
      <c r="T210" s="163">
        <v>0</v>
      </c>
      <c r="U210" s="162">
        <f>ROUND(E210*T210,2)</f>
        <v>0</v>
      </c>
      <c r="V210" s="152"/>
      <c r="W210" s="152"/>
      <c r="X210" s="152"/>
      <c r="Y210" s="152"/>
      <c r="Z210" s="152"/>
      <c r="AA210" s="152"/>
      <c r="AB210" s="152"/>
      <c r="AC210" s="152"/>
      <c r="AD210" s="152"/>
      <c r="AE210" s="152" t="s">
        <v>136</v>
      </c>
      <c r="AF210" s="152"/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">
      <c r="A211" s="153"/>
      <c r="B211" s="159"/>
      <c r="C211" s="196" t="s">
        <v>322</v>
      </c>
      <c r="D211" s="164"/>
      <c r="E211" s="169">
        <v>7</v>
      </c>
      <c r="F211" s="173"/>
      <c r="G211" s="173"/>
      <c r="H211" s="173"/>
      <c r="I211" s="173"/>
      <c r="J211" s="173"/>
      <c r="K211" s="173"/>
      <c r="L211" s="173"/>
      <c r="M211" s="173"/>
      <c r="N211" s="162"/>
      <c r="O211" s="162"/>
      <c r="P211" s="162"/>
      <c r="Q211" s="162"/>
      <c r="R211" s="162"/>
      <c r="S211" s="162"/>
      <c r="T211" s="163"/>
      <c r="U211" s="162"/>
      <c r="V211" s="152"/>
      <c r="W211" s="152"/>
      <c r="X211" s="152"/>
      <c r="Y211" s="152"/>
      <c r="Z211" s="152"/>
      <c r="AA211" s="152"/>
      <c r="AB211" s="152"/>
      <c r="AC211" s="152"/>
      <c r="AD211" s="152"/>
      <c r="AE211" s="152" t="s">
        <v>119</v>
      </c>
      <c r="AF211" s="152">
        <v>0</v>
      </c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 x14ac:dyDescent="0.2">
      <c r="A212" s="153"/>
      <c r="B212" s="159"/>
      <c r="C212" s="196" t="s">
        <v>323</v>
      </c>
      <c r="D212" s="164"/>
      <c r="E212" s="169">
        <v>3</v>
      </c>
      <c r="F212" s="173"/>
      <c r="G212" s="173"/>
      <c r="H212" s="173"/>
      <c r="I212" s="173"/>
      <c r="J212" s="173"/>
      <c r="K212" s="173"/>
      <c r="L212" s="173"/>
      <c r="M212" s="173"/>
      <c r="N212" s="162"/>
      <c r="O212" s="162"/>
      <c r="P212" s="162"/>
      <c r="Q212" s="162"/>
      <c r="R212" s="162"/>
      <c r="S212" s="162"/>
      <c r="T212" s="163"/>
      <c r="U212" s="162"/>
      <c r="V212" s="152"/>
      <c r="W212" s="152"/>
      <c r="X212" s="152"/>
      <c r="Y212" s="152"/>
      <c r="Z212" s="152"/>
      <c r="AA212" s="152"/>
      <c r="AB212" s="152"/>
      <c r="AC212" s="152"/>
      <c r="AD212" s="152"/>
      <c r="AE212" s="152" t="s">
        <v>119</v>
      </c>
      <c r="AF212" s="152">
        <v>0</v>
      </c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">
      <c r="A213" s="153"/>
      <c r="B213" s="159"/>
      <c r="C213" s="196" t="s">
        <v>230</v>
      </c>
      <c r="D213" s="164"/>
      <c r="E213" s="169">
        <v>5</v>
      </c>
      <c r="F213" s="173"/>
      <c r="G213" s="173"/>
      <c r="H213" s="173"/>
      <c r="I213" s="173"/>
      <c r="J213" s="173"/>
      <c r="K213" s="173"/>
      <c r="L213" s="173"/>
      <c r="M213" s="173"/>
      <c r="N213" s="162"/>
      <c r="O213" s="162"/>
      <c r="P213" s="162"/>
      <c r="Q213" s="162"/>
      <c r="R213" s="162"/>
      <c r="S213" s="162"/>
      <c r="T213" s="163"/>
      <c r="U213" s="162"/>
      <c r="V213" s="152"/>
      <c r="W213" s="152"/>
      <c r="X213" s="152"/>
      <c r="Y213" s="152"/>
      <c r="Z213" s="152"/>
      <c r="AA213" s="152"/>
      <c r="AB213" s="152"/>
      <c r="AC213" s="152"/>
      <c r="AD213" s="152"/>
      <c r="AE213" s="152" t="s">
        <v>119</v>
      </c>
      <c r="AF213" s="152">
        <v>0</v>
      </c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 x14ac:dyDescent="0.2">
      <c r="A214" s="153"/>
      <c r="B214" s="159"/>
      <c r="C214" s="196" t="s">
        <v>324</v>
      </c>
      <c r="D214" s="164"/>
      <c r="E214" s="169">
        <v>9</v>
      </c>
      <c r="F214" s="173"/>
      <c r="G214" s="173"/>
      <c r="H214" s="173"/>
      <c r="I214" s="173"/>
      <c r="J214" s="173"/>
      <c r="K214" s="173"/>
      <c r="L214" s="173"/>
      <c r="M214" s="173"/>
      <c r="N214" s="162"/>
      <c r="O214" s="162"/>
      <c r="P214" s="162"/>
      <c r="Q214" s="162"/>
      <c r="R214" s="162"/>
      <c r="S214" s="162"/>
      <c r="T214" s="163"/>
      <c r="U214" s="162"/>
      <c r="V214" s="152"/>
      <c r="W214" s="152"/>
      <c r="X214" s="152"/>
      <c r="Y214" s="152"/>
      <c r="Z214" s="152"/>
      <c r="AA214" s="152"/>
      <c r="AB214" s="152"/>
      <c r="AC214" s="152"/>
      <c r="AD214" s="152"/>
      <c r="AE214" s="152" t="s">
        <v>119</v>
      </c>
      <c r="AF214" s="152">
        <v>0</v>
      </c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">
      <c r="A215" s="153"/>
      <c r="B215" s="159"/>
      <c r="C215" s="196" t="s">
        <v>325</v>
      </c>
      <c r="D215" s="164"/>
      <c r="E215" s="169">
        <v>3</v>
      </c>
      <c r="F215" s="173"/>
      <c r="G215" s="173"/>
      <c r="H215" s="173"/>
      <c r="I215" s="173"/>
      <c r="J215" s="173"/>
      <c r="K215" s="173"/>
      <c r="L215" s="173"/>
      <c r="M215" s="173"/>
      <c r="N215" s="162"/>
      <c r="O215" s="162"/>
      <c r="P215" s="162"/>
      <c r="Q215" s="162"/>
      <c r="R215" s="162"/>
      <c r="S215" s="162"/>
      <c r="T215" s="163"/>
      <c r="U215" s="162"/>
      <c r="V215" s="152"/>
      <c r="W215" s="152"/>
      <c r="X215" s="152"/>
      <c r="Y215" s="152"/>
      <c r="Z215" s="152"/>
      <c r="AA215" s="152"/>
      <c r="AB215" s="152"/>
      <c r="AC215" s="152"/>
      <c r="AD215" s="152"/>
      <c r="AE215" s="152" t="s">
        <v>119</v>
      </c>
      <c r="AF215" s="152">
        <v>0</v>
      </c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">
      <c r="A216" s="153"/>
      <c r="B216" s="159"/>
      <c r="C216" s="196" t="s">
        <v>326</v>
      </c>
      <c r="D216" s="164"/>
      <c r="E216" s="169"/>
      <c r="F216" s="173"/>
      <c r="G216" s="173"/>
      <c r="H216" s="173"/>
      <c r="I216" s="173"/>
      <c r="J216" s="173"/>
      <c r="K216" s="173"/>
      <c r="L216" s="173"/>
      <c r="M216" s="173"/>
      <c r="N216" s="162"/>
      <c r="O216" s="162"/>
      <c r="P216" s="162"/>
      <c r="Q216" s="162"/>
      <c r="R216" s="162"/>
      <c r="S216" s="162"/>
      <c r="T216" s="163"/>
      <c r="U216" s="162"/>
      <c r="V216" s="152"/>
      <c r="W216" s="152"/>
      <c r="X216" s="152"/>
      <c r="Y216" s="152"/>
      <c r="Z216" s="152"/>
      <c r="AA216" s="152"/>
      <c r="AB216" s="152"/>
      <c r="AC216" s="152"/>
      <c r="AD216" s="152"/>
      <c r="AE216" s="152" t="s">
        <v>119</v>
      </c>
      <c r="AF216" s="152">
        <v>0</v>
      </c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 x14ac:dyDescent="0.2">
      <c r="A217" s="153"/>
      <c r="B217" s="159"/>
      <c r="C217" s="196" t="s">
        <v>234</v>
      </c>
      <c r="D217" s="164"/>
      <c r="E217" s="169">
        <v>4</v>
      </c>
      <c r="F217" s="173"/>
      <c r="G217" s="173"/>
      <c r="H217" s="173"/>
      <c r="I217" s="173"/>
      <c r="J217" s="173"/>
      <c r="K217" s="173"/>
      <c r="L217" s="173"/>
      <c r="M217" s="173"/>
      <c r="N217" s="162"/>
      <c r="O217" s="162"/>
      <c r="P217" s="162"/>
      <c r="Q217" s="162"/>
      <c r="R217" s="162"/>
      <c r="S217" s="162"/>
      <c r="T217" s="163"/>
      <c r="U217" s="162"/>
      <c r="V217" s="152"/>
      <c r="W217" s="152"/>
      <c r="X217" s="152"/>
      <c r="Y217" s="152"/>
      <c r="Z217" s="152"/>
      <c r="AA217" s="152"/>
      <c r="AB217" s="152"/>
      <c r="AC217" s="152"/>
      <c r="AD217" s="152"/>
      <c r="AE217" s="152" t="s">
        <v>119</v>
      </c>
      <c r="AF217" s="152">
        <v>0</v>
      </c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 x14ac:dyDescent="0.2">
      <c r="A218" s="153"/>
      <c r="B218" s="159"/>
      <c r="C218" s="196" t="s">
        <v>327</v>
      </c>
      <c r="D218" s="164"/>
      <c r="E218" s="169"/>
      <c r="F218" s="173"/>
      <c r="G218" s="173"/>
      <c r="H218" s="173"/>
      <c r="I218" s="173"/>
      <c r="J218" s="173"/>
      <c r="K218" s="173"/>
      <c r="L218" s="173"/>
      <c r="M218" s="173"/>
      <c r="N218" s="162"/>
      <c r="O218" s="162"/>
      <c r="P218" s="162"/>
      <c r="Q218" s="162"/>
      <c r="R218" s="162"/>
      <c r="S218" s="162"/>
      <c r="T218" s="163"/>
      <c r="U218" s="162"/>
      <c r="V218" s="152"/>
      <c r="W218" s="152"/>
      <c r="X218" s="152"/>
      <c r="Y218" s="152"/>
      <c r="Z218" s="152"/>
      <c r="AA218" s="152"/>
      <c r="AB218" s="152"/>
      <c r="AC218" s="152"/>
      <c r="AD218" s="152"/>
      <c r="AE218" s="152" t="s">
        <v>119</v>
      </c>
      <c r="AF218" s="152">
        <v>0</v>
      </c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">
      <c r="A219" s="153"/>
      <c r="B219" s="159"/>
      <c r="C219" s="196" t="s">
        <v>236</v>
      </c>
      <c r="D219" s="164"/>
      <c r="E219" s="169"/>
      <c r="F219" s="173"/>
      <c r="G219" s="173"/>
      <c r="H219" s="173"/>
      <c r="I219" s="173"/>
      <c r="J219" s="173"/>
      <c r="K219" s="173"/>
      <c r="L219" s="173"/>
      <c r="M219" s="173"/>
      <c r="N219" s="162"/>
      <c r="O219" s="162"/>
      <c r="P219" s="162"/>
      <c r="Q219" s="162"/>
      <c r="R219" s="162"/>
      <c r="S219" s="162"/>
      <c r="T219" s="163"/>
      <c r="U219" s="162"/>
      <c r="V219" s="152"/>
      <c r="W219" s="152"/>
      <c r="X219" s="152"/>
      <c r="Y219" s="152"/>
      <c r="Z219" s="152"/>
      <c r="AA219" s="152"/>
      <c r="AB219" s="152"/>
      <c r="AC219" s="152"/>
      <c r="AD219" s="152"/>
      <c r="AE219" s="152" t="s">
        <v>119</v>
      </c>
      <c r="AF219" s="152">
        <v>0</v>
      </c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 x14ac:dyDescent="0.2">
      <c r="A220" s="153"/>
      <c r="B220" s="159"/>
      <c r="C220" s="196" t="s">
        <v>328</v>
      </c>
      <c r="D220" s="164"/>
      <c r="E220" s="169"/>
      <c r="F220" s="173"/>
      <c r="G220" s="173"/>
      <c r="H220" s="173"/>
      <c r="I220" s="173"/>
      <c r="J220" s="173"/>
      <c r="K220" s="173"/>
      <c r="L220" s="173"/>
      <c r="M220" s="173"/>
      <c r="N220" s="162"/>
      <c r="O220" s="162"/>
      <c r="P220" s="162"/>
      <c r="Q220" s="162"/>
      <c r="R220" s="162"/>
      <c r="S220" s="162"/>
      <c r="T220" s="163"/>
      <c r="U220" s="162"/>
      <c r="V220" s="152"/>
      <c r="W220" s="152"/>
      <c r="X220" s="152"/>
      <c r="Y220" s="152"/>
      <c r="Z220" s="152"/>
      <c r="AA220" s="152"/>
      <c r="AB220" s="152"/>
      <c r="AC220" s="152"/>
      <c r="AD220" s="152"/>
      <c r="AE220" s="152" t="s">
        <v>119</v>
      </c>
      <c r="AF220" s="152">
        <v>0</v>
      </c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">
      <c r="A221" s="153"/>
      <c r="B221" s="159"/>
      <c r="C221" s="196" t="s">
        <v>329</v>
      </c>
      <c r="D221" s="164"/>
      <c r="E221" s="169"/>
      <c r="F221" s="173"/>
      <c r="G221" s="173"/>
      <c r="H221" s="173"/>
      <c r="I221" s="173"/>
      <c r="J221" s="173"/>
      <c r="K221" s="173"/>
      <c r="L221" s="173"/>
      <c r="M221" s="173"/>
      <c r="N221" s="162"/>
      <c r="O221" s="162"/>
      <c r="P221" s="162"/>
      <c r="Q221" s="162"/>
      <c r="R221" s="162"/>
      <c r="S221" s="162"/>
      <c r="T221" s="163"/>
      <c r="U221" s="162"/>
      <c r="V221" s="152"/>
      <c r="W221" s="152"/>
      <c r="X221" s="152"/>
      <c r="Y221" s="152"/>
      <c r="Z221" s="152"/>
      <c r="AA221" s="152"/>
      <c r="AB221" s="152"/>
      <c r="AC221" s="152"/>
      <c r="AD221" s="152"/>
      <c r="AE221" s="152" t="s">
        <v>119</v>
      </c>
      <c r="AF221" s="152">
        <v>0</v>
      </c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">
      <c r="A222" s="153"/>
      <c r="B222" s="159"/>
      <c r="C222" s="196" t="s">
        <v>239</v>
      </c>
      <c r="D222" s="164"/>
      <c r="E222" s="169"/>
      <c r="F222" s="173"/>
      <c r="G222" s="173"/>
      <c r="H222" s="173"/>
      <c r="I222" s="173"/>
      <c r="J222" s="173"/>
      <c r="K222" s="173"/>
      <c r="L222" s="173"/>
      <c r="M222" s="173"/>
      <c r="N222" s="162"/>
      <c r="O222" s="162"/>
      <c r="P222" s="162"/>
      <c r="Q222" s="162"/>
      <c r="R222" s="162"/>
      <c r="S222" s="162"/>
      <c r="T222" s="163"/>
      <c r="U222" s="162"/>
      <c r="V222" s="152"/>
      <c r="W222" s="152"/>
      <c r="X222" s="152"/>
      <c r="Y222" s="152"/>
      <c r="Z222" s="152"/>
      <c r="AA222" s="152"/>
      <c r="AB222" s="152"/>
      <c r="AC222" s="152"/>
      <c r="AD222" s="152"/>
      <c r="AE222" s="152" t="s">
        <v>119</v>
      </c>
      <c r="AF222" s="152">
        <v>0</v>
      </c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 x14ac:dyDescent="0.2">
      <c r="A223" s="153"/>
      <c r="B223" s="159"/>
      <c r="C223" s="196" t="s">
        <v>330</v>
      </c>
      <c r="D223" s="164"/>
      <c r="E223" s="169">
        <v>2</v>
      </c>
      <c r="F223" s="173"/>
      <c r="G223" s="173"/>
      <c r="H223" s="173"/>
      <c r="I223" s="173"/>
      <c r="J223" s="173"/>
      <c r="K223" s="173"/>
      <c r="L223" s="173"/>
      <c r="M223" s="173"/>
      <c r="N223" s="162"/>
      <c r="O223" s="162"/>
      <c r="P223" s="162"/>
      <c r="Q223" s="162"/>
      <c r="R223" s="162"/>
      <c r="S223" s="162"/>
      <c r="T223" s="163"/>
      <c r="U223" s="162"/>
      <c r="V223" s="152"/>
      <c r="W223" s="152"/>
      <c r="X223" s="152"/>
      <c r="Y223" s="152"/>
      <c r="Z223" s="152"/>
      <c r="AA223" s="152"/>
      <c r="AB223" s="152"/>
      <c r="AC223" s="152"/>
      <c r="AD223" s="152"/>
      <c r="AE223" s="152" t="s">
        <v>119</v>
      </c>
      <c r="AF223" s="152">
        <v>0</v>
      </c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 x14ac:dyDescent="0.2">
      <c r="A224" s="153"/>
      <c r="B224" s="159"/>
      <c r="C224" s="196" t="s">
        <v>241</v>
      </c>
      <c r="D224" s="164"/>
      <c r="E224" s="169"/>
      <c r="F224" s="173"/>
      <c r="G224" s="173"/>
      <c r="H224" s="173"/>
      <c r="I224" s="173"/>
      <c r="J224" s="173"/>
      <c r="K224" s="173"/>
      <c r="L224" s="173"/>
      <c r="M224" s="173"/>
      <c r="N224" s="162"/>
      <c r="O224" s="162"/>
      <c r="P224" s="162"/>
      <c r="Q224" s="162"/>
      <c r="R224" s="162"/>
      <c r="S224" s="162"/>
      <c r="T224" s="163"/>
      <c r="U224" s="162"/>
      <c r="V224" s="152"/>
      <c r="W224" s="152"/>
      <c r="X224" s="152"/>
      <c r="Y224" s="152"/>
      <c r="Z224" s="152"/>
      <c r="AA224" s="152"/>
      <c r="AB224" s="152"/>
      <c r="AC224" s="152"/>
      <c r="AD224" s="152"/>
      <c r="AE224" s="152" t="s">
        <v>119</v>
      </c>
      <c r="AF224" s="152">
        <v>0</v>
      </c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1" x14ac:dyDescent="0.2">
      <c r="A225" s="153"/>
      <c r="B225" s="159"/>
      <c r="C225" s="196" t="s">
        <v>331</v>
      </c>
      <c r="D225" s="164"/>
      <c r="E225" s="169"/>
      <c r="F225" s="173"/>
      <c r="G225" s="173"/>
      <c r="H225" s="173"/>
      <c r="I225" s="173"/>
      <c r="J225" s="173"/>
      <c r="K225" s="173"/>
      <c r="L225" s="173"/>
      <c r="M225" s="173"/>
      <c r="N225" s="162"/>
      <c r="O225" s="162"/>
      <c r="P225" s="162"/>
      <c r="Q225" s="162"/>
      <c r="R225" s="162"/>
      <c r="S225" s="162"/>
      <c r="T225" s="163"/>
      <c r="U225" s="162"/>
      <c r="V225" s="152"/>
      <c r="W225" s="152"/>
      <c r="X225" s="152"/>
      <c r="Y225" s="152"/>
      <c r="Z225" s="152"/>
      <c r="AA225" s="152"/>
      <c r="AB225" s="152"/>
      <c r="AC225" s="152"/>
      <c r="AD225" s="152"/>
      <c r="AE225" s="152" t="s">
        <v>119</v>
      </c>
      <c r="AF225" s="152">
        <v>0</v>
      </c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">
      <c r="A226" s="153"/>
      <c r="B226" s="159"/>
      <c r="C226" s="196" t="s">
        <v>332</v>
      </c>
      <c r="D226" s="164"/>
      <c r="E226" s="169"/>
      <c r="F226" s="173"/>
      <c r="G226" s="173"/>
      <c r="H226" s="173"/>
      <c r="I226" s="173"/>
      <c r="J226" s="173"/>
      <c r="K226" s="173"/>
      <c r="L226" s="173"/>
      <c r="M226" s="173"/>
      <c r="N226" s="162"/>
      <c r="O226" s="162"/>
      <c r="P226" s="162"/>
      <c r="Q226" s="162"/>
      <c r="R226" s="162"/>
      <c r="S226" s="162"/>
      <c r="T226" s="163"/>
      <c r="U226" s="162"/>
      <c r="V226" s="152"/>
      <c r="W226" s="152"/>
      <c r="X226" s="152"/>
      <c r="Y226" s="152"/>
      <c r="Z226" s="152"/>
      <c r="AA226" s="152"/>
      <c r="AB226" s="152"/>
      <c r="AC226" s="152"/>
      <c r="AD226" s="152"/>
      <c r="AE226" s="152" t="s">
        <v>119</v>
      </c>
      <c r="AF226" s="152">
        <v>0</v>
      </c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x14ac:dyDescent="0.2">
      <c r="A227" s="154" t="s">
        <v>112</v>
      </c>
      <c r="B227" s="160" t="s">
        <v>83</v>
      </c>
      <c r="C227" s="197" t="s">
        <v>84</v>
      </c>
      <c r="D227" s="165"/>
      <c r="E227" s="170"/>
      <c r="F227" s="174"/>
      <c r="G227" s="174">
        <f>SUMIF(AE228:AE241,"&lt;&gt;NOR",G228:G241)</f>
        <v>0</v>
      </c>
      <c r="H227" s="174"/>
      <c r="I227" s="174">
        <f>SUM(I228:I241)</f>
        <v>0</v>
      </c>
      <c r="J227" s="174"/>
      <c r="K227" s="174">
        <f>SUM(K228:K241)</f>
        <v>0</v>
      </c>
      <c r="L227" s="174"/>
      <c r="M227" s="174">
        <f>SUM(M228:M241)</f>
        <v>0</v>
      </c>
      <c r="N227" s="166"/>
      <c r="O227" s="166">
        <f>SUM(O228:O241)</f>
        <v>0</v>
      </c>
      <c r="P227" s="166"/>
      <c r="Q227" s="166">
        <f>SUM(Q228:Q241)</f>
        <v>0</v>
      </c>
      <c r="R227" s="166"/>
      <c r="S227" s="166"/>
      <c r="T227" s="167"/>
      <c r="U227" s="166">
        <f>SUM(U228:U241)</f>
        <v>26.46</v>
      </c>
      <c r="AE227" t="s">
        <v>113</v>
      </c>
    </row>
    <row r="228" spans="1:60" outlineLevel="1" x14ac:dyDescent="0.2">
      <c r="A228" s="153">
        <v>61</v>
      </c>
      <c r="B228" s="159" t="s">
        <v>333</v>
      </c>
      <c r="C228" s="195" t="s">
        <v>334</v>
      </c>
      <c r="D228" s="161" t="s">
        <v>186</v>
      </c>
      <c r="E228" s="168">
        <v>5.5848599999999999</v>
      </c>
      <c r="F228" s="172">
        <f>H228+J228</f>
        <v>0</v>
      </c>
      <c r="G228" s="173">
        <f>ROUND(E228*F228,2)</f>
        <v>0</v>
      </c>
      <c r="H228" s="173"/>
      <c r="I228" s="173">
        <f>ROUND(E228*H228,2)</f>
        <v>0</v>
      </c>
      <c r="J228" s="173"/>
      <c r="K228" s="173">
        <f>ROUND(E228*J228,2)</f>
        <v>0</v>
      </c>
      <c r="L228" s="173">
        <v>21</v>
      </c>
      <c r="M228" s="173">
        <f>G228*(1+L228/100)</f>
        <v>0</v>
      </c>
      <c r="N228" s="162">
        <v>0</v>
      </c>
      <c r="O228" s="162">
        <f>ROUND(E228*N228,5)</f>
        <v>0</v>
      </c>
      <c r="P228" s="162">
        <v>0</v>
      </c>
      <c r="Q228" s="162">
        <f>ROUND(E228*P228,5)</f>
        <v>0</v>
      </c>
      <c r="R228" s="162"/>
      <c r="S228" s="162"/>
      <c r="T228" s="163">
        <v>2.0089999999999999</v>
      </c>
      <c r="U228" s="162">
        <f>ROUND(E228*T228,2)</f>
        <v>11.22</v>
      </c>
      <c r="V228" s="152"/>
      <c r="W228" s="152"/>
      <c r="X228" s="152"/>
      <c r="Y228" s="152"/>
      <c r="Z228" s="152"/>
      <c r="AA228" s="152"/>
      <c r="AB228" s="152"/>
      <c r="AC228" s="152"/>
      <c r="AD228" s="152"/>
      <c r="AE228" s="152" t="s">
        <v>335</v>
      </c>
      <c r="AF228" s="152"/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1" x14ac:dyDescent="0.2">
      <c r="A229" s="153"/>
      <c r="B229" s="159"/>
      <c r="C229" s="196" t="s">
        <v>336</v>
      </c>
      <c r="D229" s="164"/>
      <c r="E229" s="169">
        <v>5.5848599999999999</v>
      </c>
      <c r="F229" s="173"/>
      <c r="G229" s="173"/>
      <c r="H229" s="173"/>
      <c r="I229" s="173"/>
      <c r="J229" s="173"/>
      <c r="K229" s="173"/>
      <c r="L229" s="173"/>
      <c r="M229" s="173"/>
      <c r="N229" s="162"/>
      <c r="O229" s="162"/>
      <c r="P229" s="162"/>
      <c r="Q229" s="162"/>
      <c r="R229" s="162"/>
      <c r="S229" s="162"/>
      <c r="T229" s="163"/>
      <c r="U229" s="162"/>
      <c r="V229" s="152"/>
      <c r="W229" s="152"/>
      <c r="X229" s="152"/>
      <c r="Y229" s="152"/>
      <c r="Z229" s="152"/>
      <c r="AA229" s="152"/>
      <c r="AB229" s="152"/>
      <c r="AC229" s="152"/>
      <c r="AD229" s="152"/>
      <c r="AE229" s="152" t="s">
        <v>119</v>
      </c>
      <c r="AF229" s="152">
        <v>0</v>
      </c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1" x14ac:dyDescent="0.2">
      <c r="A230" s="153">
        <v>62</v>
      </c>
      <c r="B230" s="159" t="s">
        <v>337</v>
      </c>
      <c r="C230" s="195" t="s">
        <v>338</v>
      </c>
      <c r="D230" s="161" t="s">
        <v>186</v>
      </c>
      <c r="E230" s="168">
        <v>5.5848599999999999</v>
      </c>
      <c r="F230" s="172">
        <f>H230+J230</f>
        <v>0</v>
      </c>
      <c r="G230" s="173">
        <f>ROUND(E230*F230,2)</f>
        <v>0</v>
      </c>
      <c r="H230" s="173"/>
      <c r="I230" s="173">
        <f>ROUND(E230*H230,2)</f>
        <v>0</v>
      </c>
      <c r="J230" s="173"/>
      <c r="K230" s="173">
        <f>ROUND(E230*J230,2)</f>
        <v>0</v>
      </c>
      <c r="L230" s="173">
        <v>21</v>
      </c>
      <c r="M230" s="173">
        <f>G230*(1+L230/100)</f>
        <v>0</v>
      </c>
      <c r="N230" s="162">
        <v>0</v>
      </c>
      <c r="O230" s="162">
        <f>ROUND(E230*N230,5)</f>
        <v>0</v>
      </c>
      <c r="P230" s="162">
        <v>0</v>
      </c>
      <c r="Q230" s="162">
        <f>ROUND(E230*P230,5)</f>
        <v>0</v>
      </c>
      <c r="R230" s="162"/>
      <c r="S230" s="162"/>
      <c r="T230" s="163">
        <v>0.94</v>
      </c>
      <c r="U230" s="162">
        <f>ROUND(E230*T230,2)</f>
        <v>5.25</v>
      </c>
      <c r="V230" s="152"/>
      <c r="W230" s="152"/>
      <c r="X230" s="152"/>
      <c r="Y230" s="152"/>
      <c r="Z230" s="152"/>
      <c r="AA230" s="152"/>
      <c r="AB230" s="152"/>
      <c r="AC230" s="152"/>
      <c r="AD230" s="152"/>
      <c r="AE230" s="152" t="s">
        <v>136</v>
      </c>
      <c r="AF230" s="152"/>
      <c r="AG230" s="152"/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 x14ac:dyDescent="0.2">
      <c r="A231" s="153"/>
      <c r="B231" s="159"/>
      <c r="C231" s="196" t="s">
        <v>336</v>
      </c>
      <c r="D231" s="164"/>
      <c r="E231" s="169">
        <v>5.5848599999999999</v>
      </c>
      <c r="F231" s="173"/>
      <c r="G231" s="173"/>
      <c r="H231" s="173"/>
      <c r="I231" s="173"/>
      <c r="J231" s="173"/>
      <c r="K231" s="173"/>
      <c r="L231" s="173"/>
      <c r="M231" s="173"/>
      <c r="N231" s="162"/>
      <c r="O231" s="162"/>
      <c r="P231" s="162"/>
      <c r="Q231" s="162"/>
      <c r="R231" s="162"/>
      <c r="S231" s="162"/>
      <c r="T231" s="163"/>
      <c r="U231" s="162"/>
      <c r="V231" s="152"/>
      <c r="W231" s="152"/>
      <c r="X231" s="152"/>
      <c r="Y231" s="152"/>
      <c r="Z231" s="152"/>
      <c r="AA231" s="152"/>
      <c r="AB231" s="152"/>
      <c r="AC231" s="152"/>
      <c r="AD231" s="152"/>
      <c r="AE231" s="152" t="s">
        <v>119</v>
      </c>
      <c r="AF231" s="152">
        <v>0</v>
      </c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 x14ac:dyDescent="0.2">
      <c r="A232" s="153">
        <v>63</v>
      </c>
      <c r="B232" s="159" t="s">
        <v>339</v>
      </c>
      <c r="C232" s="195" t="s">
        <v>340</v>
      </c>
      <c r="D232" s="161" t="s">
        <v>186</v>
      </c>
      <c r="E232" s="168">
        <v>33.509160000000001</v>
      </c>
      <c r="F232" s="172">
        <f>H232+J232</f>
        <v>0</v>
      </c>
      <c r="G232" s="173">
        <f>ROUND(E232*F232,2)</f>
        <v>0</v>
      </c>
      <c r="H232" s="173"/>
      <c r="I232" s="173">
        <f>ROUND(E232*H232,2)</f>
        <v>0</v>
      </c>
      <c r="J232" s="173"/>
      <c r="K232" s="173">
        <f>ROUND(E232*J232,2)</f>
        <v>0</v>
      </c>
      <c r="L232" s="173">
        <v>21</v>
      </c>
      <c r="M232" s="173">
        <f>G232*(1+L232/100)</f>
        <v>0</v>
      </c>
      <c r="N232" s="162">
        <v>0</v>
      </c>
      <c r="O232" s="162">
        <f>ROUND(E232*N232,5)</f>
        <v>0</v>
      </c>
      <c r="P232" s="162">
        <v>0</v>
      </c>
      <c r="Q232" s="162">
        <f>ROUND(E232*P232,5)</f>
        <v>0</v>
      </c>
      <c r="R232" s="162"/>
      <c r="S232" s="162"/>
      <c r="T232" s="163">
        <v>0.11</v>
      </c>
      <c r="U232" s="162">
        <f>ROUND(E232*T232,2)</f>
        <v>3.69</v>
      </c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152" t="s">
        <v>136</v>
      </c>
      <c r="AF232" s="152"/>
      <c r="AG232" s="152"/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">
      <c r="A233" s="153"/>
      <c r="B233" s="159"/>
      <c r="C233" s="196" t="s">
        <v>341</v>
      </c>
      <c r="D233" s="164"/>
      <c r="E233" s="169">
        <v>33.509160000000001</v>
      </c>
      <c r="F233" s="173"/>
      <c r="G233" s="173"/>
      <c r="H233" s="173"/>
      <c r="I233" s="173"/>
      <c r="J233" s="173"/>
      <c r="K233" s="173"/>
      <c r="L233" s="173"/>
      <c r="M233" s="173"/>
      <c r="N233" s="162"/>
      <c r="O233" s="162"/>
      <c r="P233" s="162"/>
      <c r="Q233" s="162"/>
      <c r="R233" s="162"/>
      <c r="S233" s="162"/>
      <c r="T233" s="163"/>
      <c r="U233" s="162"/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152" t="s">
        <v>119</v>
      </c>
      <c r="AF233" s="152">
        <v>0</v>
      </c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 x14ac:dyDescent="0.2">
      <c r="A234" s="153">
        <v>64</v>
      </c>
      <c r="B234" s="159" t="s">
        <v>342</v>
      </c>
      <c r="C234" s="195" t="s">
        <v>343</v>
      </c>
      <c r="D234" s="161" t="s">
        <v>186</v>
      </c>
      <c r="E234" s="168">
        <v>5.5848599999999999</v>
      </c>
      <c r="F234" s="172">
        <f>H234+J234</f>
        <v>0</v>
      </c>
      <c r="G234" s="173">
        <f>ROUND(E234*F234,2)</f>
        <v>0</v>
      </c>
      <c r="H234" s="173"/>
      <c r="I234" s="173">
        <f>ROUND(E234*H234,2)</f>
        <v>0</v>
      </c>
      <c r="J234" s="173"/>
      <c r="K234" s="173">
        <f>ROUND(E234*J234,2)</f>
        <v>0</v>
      </c>
      <c r="L234" s="173">
        <v>21</v>
      </c>
      <c r="M234" s="173">
        <f>G234*(1+L234/100)</f>
        <v>0</v>
      </c>
      <c r="N234" s="162">
        <v>0</v>
      </c>
      <c r="O234" s="162">
        <f>ROUND(E234*N234,5)</f>
        <v>0</v>
      </c>
      <c r="P234" s="162">
        <v>0</v>
      </c>
      <c r="Q234" s="162">
        <f>ROUND(E234*P234,5)</f>
        <v>0</v>
      </c>
      <c r="R234" s="162"/>
      <c r="S234" s="162"/>
      <c r="T234" s="163">
        <v>0.63800000000000001</v>
      </c>
      <c r="U234" s="162">
        <f>ROUND(E234*T234,2)</f>
        <v>3.56</v>
      </c>
      <c r="V234" s="152"/>
      <c r="W234" s="152"/>
      <c r="X234" s="152"/>
      <c r="Y234" s="152"/>
      <c r="Z234" s="152"/>
      <c r="AA234" s="152"/>
      <c r="AB234" s="152"/>
      <c r="AC234" s="152"/>
      <c r="AD234" s="152"/>
      <c r="AE234" s="152" t="s">
        <v>136</v>
      </c>
      <c r="AF234" s="152"/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">
      <c r="A235" s="153"/>
      <c r="B235" s="159"/>
      <c r="C235" s="196" t="s">
        <v>336</v>
      </c>
      <c r="D235" s="164"/>
      <c r="E235" s="169">
        <v>5.5848599999999999</v>
      </c>
      <c r="F235" s="173"/>
      <c r="G235" s="173"/>
      <c r="H235" s="173"/>
      <c r="I235" s="173"/>
      <c r="J235" s="173"/>
      <c r="K235" s="173"/>
      <c r="L235" s="173"/>
      <c r="M235" s="173"/>
      <c r="N235" s="162"/>
      <c r="O235" s="162"/>
      <c r="P235" s="162"/>
      <c r="Q235" s="162"/>
      <c r="R235" s="162"/>
      <c r="S235" s="162"/>
      <c r="T235" s="163"/>
      <c r="U235" s="162"/>
      <c r="V235" s="152"/>
      <c r="W235" s="152"/>
      <c r="X235" s="152"/>
      <c r="Y235" s="152"/>
      <c r="Z235" s="152"/>
      <c r="AA235" s="152"/>
      <c r="AB235" s="152"/>
      <c r="AC235" s="152"/>
      <c r="AD235" s="152"/>
      <c r="AE235" s="152" t="s">
        <v>119</v>
      </c>
      <c r="AF235" s="152">
        <v>0</v>
      </c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">
      <c r="A236" s="153">
        <v>65</v>
      </c>
      <c r="B236" s="159" t="s">
        <v>344</v>
      </c>
      <c r="C236" s="195" t="s">
        <v>345</v>
      </c>
      <c r="D236" s="161" t="s">
        <v>186</v>
      </c>
      <c r="E236" s="168">
        <v>5.5848599999999999</v>
      </c>
      <c r="F236" s="172">
        <f>H236+J236</f>
        <v>0</v>
      </c>
      <c r="G236" s="173">
        <f>ROUND(E236*F236,2)</f>
        <v>0</v>
      </c>
      <c r="H236" s="173"/>
      <c r="I236" s="173">
        <f>ROUND(E236*H236,2)</f>
        <v>0</v>
      </c>
      <c r="J236" s="173"/>
      <c r="K236" s="173">
        <f>ROUND(E236*J236,2)</f>
        <v>0</v>
      </c>
      <c r="L236" s="173">
        <v>21</v>
      </c>
      <c r="M236" s="173">
        <f>G236*(1+L236/100)</f>
        <v>0</v>
      </c>
      <c r="N236" s="162">
        <v>0</v>
      </c>
      <c r="O236" s="162">
        <f>ROUND(E236*N236,5)</f>
        <v>0</v>
      </c>
      <c r="P236" s="162">
        <v>0</v>
      </c>
      <c r="Q236" s="162">
        <f>ROUND(E236*P236,5)</f>
        <v>0</v>
      </c>
      <c r="R236" s="162"/>
      <c r="S236" s="162"/>
      <c r="T236" s="163">
        <v>0.49</v>
      </c>
      <c r="U236" s="162">
        <f>ROUND(E236*T236,2)</f>
        <v>2.74</v>
      </c>
      <c r="V236" s="152"/>
      <c r="W236" s="152"/>
      <c r="X236" s="152"/>
      <c r="Y236" s="152"/>
      <c r="Z236" s="152"/>
      <c r="AA236" s="152"/>
      <c r="AB236" s="152"/>
      <c r="AC236" s="152"/>
      <c r="AD236" s="152"/>
      <c r="AE236" s="152" t="s">
        <v>136</v>
      </c>
      <c r="AF236" s="152"/>
      <c r="AG236" s="152"/>
      <c r="AH236" s="152"/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">
      <c r="A237" s="153"/>
      <c r="B237" s="159"/>
      <c r="C237" s="196" t="s">
        <v>336</v>
      </c>
      <c r="D237" s="164"/>
      <c r="E237" s="169">
        <v>5.5848599999999999</v>
      </c>
      <c r="F237" s="173"/>
      <c r="G237" s="173"/>
      <c r="H237" s="173"/>
      <c r="I237" s="173"/>
      <c r="J237" s="173"/>
      <c r="K237" s="173"/>
      <c r="L237" s="173"/>
      <c r="M237" s="173"/>
      <c r="N237" s="162"/>
      <c r="O237" s="162"/>
      <c r="P237" s="162"/>
      <c r="Q237" s="162"/>
      <c r="R237" s="162"/>
      <c r="S237" s="162"/>
      <c r="T237" s="163"/>
      <c r="U237" s="162"/>
      <c r="V237" s="152"/>
      <c r="W237" s="152"/>
      <c r="X237" s="152"/>
      <c r="Y237" s="152"/>
      <c r="Z237" s="152"/>
      <c r="AA237" s="152"/>
      <c r="AB237" s="152"/>
      <c r="AC237" s="152"/>
      <c r="AD237" s="152"/>
      <c r="AE237" s="152" t="s">
        <v>119</v>
      </c>
      <c r="AF237" s="152">
        <v>0</v>
      </c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 x14ac:dyDescent="0.2">
      <c r="A238" s="153">
        <v>66</v>
      </c>
      <c r="B238" s="159" t="s">
        <v>346</v>
      </c>
      <c r="C238" s="195" t="s">
        <v>347</v>
      </c>
      <c r="D238" s="161" t="s">
        <v>186</v>
      </c>
      <c r="E238" s="168">
        <v>50.263739999999999</v>
      </c>
      <c r="F238" s="172">
        <f>H238+J238</f>
        <v>0</v>
      </c>
      <c r="G238" s="173">
        <f>ROUND(E238*F238,2)</f>
        <v>0</v>
      </c>
      <c r="H238" s="173"/>
      <c r="I238" s="173">
        <f>ROUND(E238*H238,2)</f>
        <v>0</v>
      </c>
      <c r="J238" s="173"/>
      <c r="K238" s="173">
        <f>ROUND(E238*J238,2)</f>
        <v>0</v>
      </c>
      <c r="L238" s="173">
        <v>21</v>
      </c>
      <c r="M238" s="173">
        <f>G238*(1+L238/100)</f>
        <v>0</v>
      </c>
      <c r="N238" s="162">
        <v>0</v>
      </c>
      <c r="O238" s="162">
        <f>ROUND(E238*N238,5)</f>
        <v>0</v>
      </c>
      <c r="P238" s="162">
        <v>0</v>
      </c>
      <c r="Q238" s="162">
        <f>ROUND(E238*P238,5)</f>
        <v>0</v>
      </c>
      <c r="R238" s="162"/>
      <c r="S238" s="162"/>
      <c r="T238" s="163">
        <v>0</v>
      </c>
      <c r="U238" s="162">
        <f>ROUND(E238*T238,2)</f>
        <v>0</v>
      </c>
      <c r="V238" s="152"/>
      <c r="W238" s="152"/>
      <c r="X238" s="152"/>
      <c r="Y238" s="152"/>
      <c r="Z238" s="152"/>
      <c r="AA238" s="152"/>
      <c r="AB238" s="152"/>
      <c r="AC238" s="152"/>
      <c r="AD238" s="152"/>
      <c r="AE238" s="152" t="s">
        <v>136</v>
      </c>
      <c r="AF238" s="152"/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">
      <c r="A239" s="153"/>
      <c r="B239" s="159"/>
      <c r="C239" s="196" t="s">
        <v>348</v>
      </c>
      <c r="D239" s="164"/>
      <c r="E239" s="169">
        <v>50.263739999999999</v>
      </c>
      <c r="F239" s="173"/>
      <c r="G239" s="173"/>
      <c r="H239" s="173"/>
      <c r="I239" s="173"/>
      <c r="J239" s="173"/>
      <c r="K239" s="173"/>
      <c r="L239" s="173"/>
      <c r="M239" s="173"/>
      <c r="N239" s="162"/>
      <c r="O239" s="162"/>
      <c r="P239" s="162"/>
      <c r="Q239" s="162"/>
      <c r="R239" s="162"/>
      <c r="S239" s="162"/>
      <c r="T239" s="163"/>
      <c r="U239" s="162"/>
      <c r="V239" s="152"/>
      <c r="W239" s="152"/>
      <c r="X239" s="152"/>
      <c r="Y239" s="152"/>
      <c r="Z239" s="152"/>
      <c r="AA239" s="152"/>
      <c r="AB239" s="152"/>
      <c r="AC239" s="152"/>
      <c r="AD239" s="152"/>
      <c r="AE239" s="152" t="s">
        <v>119</v>
      </c>
      <c r="AF239" s="152">
        <v>0</v>
      </c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ht="22.5" outlineLevel="1" x14ac:dyDescent="0.2">
      <c r="A240" s="153">
        <v>67</v>
      </c>
      <c r="B240" s="159" t="s">
        <v>349</v>
      </c>
      <c r="C240" s="195" t="s">
        <v>350</v>
      </c>
      <c r="D240" s="161" t="s">
        <v>186</v>
      </c>
      <c r="E240" s="168">
        <v>5.5848599999999999</v>
      </c>
      <c r="F240" s="172">
        <f>H240+J240</f>
        <v>0</v>
      </c>
      <c r="G240" s="173">
        <f>ROUND(E240*F240,2)</f>
        <v>0</v>
      </c>
      <c r="H240" s="173"/>
      <c r="I240" s="173">
        <f>ROUND(E240*H240,2)</f>
        <v>0</v>
      </c>
      <c r="J240" s="173"/>
      <c r="K240" s="173">
        <f>ROUND(E240*J240,2)</f>
        <v>0</v>
      </c>
      <c r="L240" s="173">
        <v>21</v>
      </c>
      <c r="M240" s="173">
        <f>G240*(1+L240/100)</f>
        <v>0</v>
      </c>
      <c r="N240" s="162">
        <v>0</v>
      </c>
      <c r="O240" s="162">
        <f>ROUND(E240*N240,5)</f>
        <v>0</v>
      </c>
      <c r="P240" s="162">
        <v>0</v>
      </c>
      <c r="Q240" s="162">
        <f>ROUND(E240*P240,5)</f>
        <v>0</v>
      </c>
      <c r="R240" s="162"/>
      <c r="S240" s="162"/>
      <c r="T240" s="163">
        <v>0</v>
      </c>
      <c r="U240" s="162">
        <f>ROUND(E240*T240,2)</f>
        <v>0</v>
      </c>
      <c r="V240" s="152"/>
      <c r="W240" s="152"/>
      <c r="X240" s="152"/>
      <c r="Y240" s="152"/>
      <c r="Z240" s="152"/>
      <c r="AA240" s="152"/>
      <c r="AB240" s="152"/>
      <c r="AC240" s="152"/>
      <c r="AD240" s="152"/>
      <c r="AE240" s="152" t="s">
        <v>335</v>
      </c>
      <c r="AF240" s="152"/>
      <c r="AG240" s="152"/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 x14ac:dyDescent="0.2">
      <c r="A241" s="153"/>
      <c r="B241" s="159"/>
      <c r="C241" s="196" t="s">
        <v>336</v>
      </c>
      <c r="D241" s="164"/>
      <c r="E241" s="169">
        <v>5.5848599999999999</v>
      </c>
      <c r="F241" s="173"/>
      <c r="G241" s="173"/>
      <c r="H241" s="173"/>
      <c r="I241" s="173"/>
      <c r="J241" s="173"/>
      <c r="K241" s="173"/>
      <c r="L241" s="173"/>
      <c r="M241" s="173"/>
      <c r="N241" s="162"/>
      <c r="O241" s="162"/>
      <c r="P241" s="162"/>
      <c r="Q241" s="162"/>
      <c r="R241" s="162"/>
      <c r="S241" s="162"/>
      <c r="T241" s="163"/>
      <c r="U241" s="162"/>
      <c r="V241" s="152"/>
      <c r="W241" s="152"/>
      <c r="X241" s="152"/>
      <c r="Y241" s="152"/>
      <c r="Z241" s="152"/>
      <c r="AA241" s="152"/>
      <c r="AB241" s="152"/>
      <c r="AC241" s="152"/>
      <c r="AD241" s="152"/>
      <c r="AE241" s="152" t="s">
        <v>119</v>
      </c>
      <c r="AF241" s="152">
        <v>0</v>
      </c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x14ac:dyDescent="0.2">
      <c r="A242" s="154" t="s">
        <v>112</v>
      </c>
      <c r="B242" s="160" t="s">
        <v>85</v>
      </c>
      <c r="C242" s="197" t="s">
        <v>26</v>
      </c>
      <c r="D242" s="165"/>
      <c r="E242" s="170"/>
      <c r="F242" s="174"/>
      <c r="G242" s="174">
        <f>SUMIF(AE243:AE244,"&lt;&gt;NOR",G243:G244)</f>
        <v>0</v>
      </c>
      <c r="H242" s="174"/>
      <c r="I242" s="174">
        <f>SUM(I243:I244)</f>
        <v>0</v>
      </c>
      <c r="J242" s="174"/>
      <c r="K242" s="174">
        <f>SUM(K243:K244)</f>
        <v>0</v>
      </c>
      <c r="L242" s="174"/>
      <c r="M242" s="174">
        <f>SUM(M243:M244)</f>
        <v>0</v>
      </c>
      <c r="N242" s="166"/>
      <c r="O242" s="166">
        <f>SUM(O243:O244)</f>
        <v>0</v>
      </c>
      <c r="P242" s="166"/>
      <c r="Q242" s="166">
        <f>SUM(Q243:Q244)</f>
        <v>0</v>
      </c>
      <c r="R242" s="166"/>
      <c r="S242" s="166"/>
      <c r="T242" s="167"/>
      <c r="U242" s="166">
        <f>SUM(U243:U244)</f>
        <v>0</v>
      </c>
      <c r="AE242" t="s">
        <v>113</v>
      </c>
    </row>
    <row r="243" spans="1:60" outlineLevel="1" x14ac:dyDescent="0.2">
      <c r="A243" s="153">
        <v>68</v>
      </c>
      <c r="B243" s="159" t="s">
        <v>351</v>
      </c>
      <c r="C243" s="195" t="s">
        <v>352</v>
      </c>
      <c r="D243" s="161" t="s">
        <v>299</v>
      </c>
      <c r="E243" s="168">
        <v>1</v>
      </c>
      <c r="F243" s="172">
        <f>H243+J243</f>
        <v>0</v>
      </c>
      <c r="G243" s="173">
        <f>ROUND(E243*F243,2)</f>
        <v>0</v>
      </c>
      <c r="H243" s="173"/>
      <c r="I243" s="173">
        <f>ROUND(E243*H243,2)</f>
        <v>0</v>
      </c>
      <c r="J243" s="173"/>
      <c r="K243" s="173">
        <f>ROUND(E243*J243,2)</f>
        <v>0</v>
      </c>
      <c r="L243" s="173">
        <v>21</v>
      </c>
      <c r="M243" s="173">
        <f>G243*(1+L243/100)</f>
        <v>0</v>
      </c>
      <c r="N243" s="162">
        <v>0</v>
      </c>
      <c r="O243" s="162">
        <f>ROUND(E243*N243,5)</f>
        <v>0</v>
      </c>
      <c r="P243" s="162">
        <v>0</v>
      </c>
      <c r="Q243" s="162">
        <f>ROUND(E243*P243,5)</f>
        <v>0</v>
      </c>
      <c r="R243" s="162"/>
      <c r="S243" s="162"/>
      <c r="T243" s="163">
        <v>0</v>
      </c>
      <c r="U243" s="162">
        <f>ROUND(E243*T243,2)</f>
        <v>0</v>
      </c>
      <c r="V243" s="152"/>
      <c r="W243" s="152"/>
      <c r="X243" s="152"/>
      <c r="Y243" s="152"/>
      <c r="Z243" s="152"/>
      <c r="AA243" s="152"/>
      <c r="AB243" s="152"/>
      <c r="AC243" s="152"/>
      <c r="AD243" s="152"/>
      <c r="AE243" s="152" t="s">
        <v>136</v>
      </c>
      <c r="AF243" s="152"/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">
      <c r="A244" s="183">
        <v>69</v>
      </c>
      <c r="B244" s="184" t="s">
        <v>353</v>
      </c>
      <c r="C244" s="198" t="s">
        <v>354</v>
      </c>
      <c r="D244" s="185" t="s">
        <v>299</v>
      </c>
      <c r="E244" s="186">
        <v>1</v>
      </c>
      <c r="F244" s="187">
        <f>H244+J244</f>
        <v>0</v>
      </c>
      <c r="G244" s="188">
        <f>ROUND(E244*F244,2)</f>
        <v>0</v>
      </c>
      <c r="H244" s="188"/>
      <c r="I244" s="188">
        <f>ROUND(E244*H244,2)</f>
        <v>0</v>
      </c>
      <c r="J244" s="188"/>
      <c r="K244" s="188">
        <f>ROUND(E244*J244,2)</f>
        <v>0</v>
      </c>
      <c r="L244" s="188">
        <v>21</v>
      </c>
      <c r="M244" s="188">
        <f>G244*(1+L244/100)</f>
        <v>0</v>
      </c>
      <c r="N244" s="189">
        <v>0</v>
      </c>
      <c r="O244" s="189">
        <f>ROUND(E244*N244,5)</f>
        <v>0</v>
      </c>
      <c r="P244" s="189">
        <v>0</v>
      </c>
      <c r="Q244" s="189">
        <f>ROUND(E244*P244,5)</f>
        <v>0</v>
      </c>
      <c r="R244" s="189"/>
      <c r="S244" s="189"/>
      <c r="T244" s="190">
        <v>0</v>
      </c>
      <c r="U244" s="189">
        <f>ROUND(E244*T244,2)</f>
        <v>0</v>
      </c>
      <c r="V244" s="152"/>
      <c r="W244" s="152"/>
      <c r="X244" s="152"/>
      <c r="Y244" s="152"/>
      <c r="Z244" s="152"/>
      <c r="AA244" s="152"/>
      <c r="AB244" s="152"/>
      <c r="AC244" s="152"/>
      <c r="AD244" s="152"/>
      <c r="AE244" s="152" t="s">
        <v>136</v>
      </c>
      <c r="AF244" s="152"/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x14ac:dyDescent="0.2">
      <c r="A245" s="6"/>
      <c r="B245" s="7" t="s">
        <v>355</v>
      </c>
      <c r="C245" s="199" t="s">
        <v>355</v>
      </c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AC245">
        <v>12</v>
      </c>
      <c r="AD245">
        <v>21</v>
      </c>
    </row>
    <row r="246" spans="1:60" x14ac:dyDescent="0.2">
      <c r="A246" s="191"/>
      <c r="B246" s="192" t="s">
        <v>28</v>
      </c>
      <c r="C246" s="200" t="s">
        <v>355</v>
      </c>
      <c r="D246" s="193"/>
      <c r="E246" s="193"/>
      <c r="F246" s="193"/>
      <c r="G246" s="194">
        <f>G8+G37+G58+G61+G64+G75+G78+G137+G147+G157+G162+G172+G189+G207+G227+G242</f>
        <v>0</v>
      </c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AC246">
        <f>SUMIF(L7:L244,AC245,G7:G244)</f>
        <v>0</v>
      </c>
      <c r="AD246">
        <f>SUMIF(L7:L244,AD245,G7:G244)</f>
        <v>0</v>
      </c>
      <c r="AE246" t="s">
        <v>356</v>
      </c>
    </row>
    <row r="247" spans="1:60" x14ac:dyDescent="0.2">
      <c r="A247" s="6"/>
      <c r="B247" s="7" t="s">
        <v>355</v>
      </c>
      <c r="C247" s="199" t="s">
        <v>355</v>
      </c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</row>
    <row r="248" spans="1:60" x14ac:dyDescent="0.2">
      <c r="A248" s="6"/>
      <c r="B248" s="7" t="s">
        <v>355</v>
      </c>
      <c r="C248" s="199" t="s">
        <v>355</v>
      </c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</row>
    <row r="249" spans="1:60" x14ac:dyDescent="0.2">
      <c r="A249" s="263" t="s">
        <v>357</v>
      </c>
      <c r="B249" s="263"/>
      <c r="C249" s="264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</row>
    <row r="250" spans="1:60" x14ac:dyDescent="0.2">
      <c r="A250" s="265"/>
      <c r="B250" s="266"/>
      <c r="C250" s="267"/>
      <c r="D250" s="266"/>
      <c r="E250" s="266"/>
      <c r="F250" s="266"/>
      <c r="G250" s="268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AE250" t="s">
        <v>358</v>
      </c>
    </row>
    <row r="251" spans="1:60" x14ac:dyDescent="0.2">
      <c r="A251" s="269"/>
      <c r="B251" s="270"/>
      <c r="C251" s="271"/>
      <c r="D251" s="270"/>
      <c r="E251" s="270"/>
      <c r="F251" s="270"/>
      <c r="G251" s="272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</row>
    <row r="252" spans="1:60" x14ac:dyDescent="0.2">
      <c r="A252" s="269"/>
      <c r="B252" s="270"/>
      <c r="C252" s="271"/>
      <c r="D252" s="270"/>
      <c r="E252" s="270"/>
      <c r="F252" s="270"/>
      <c r="G252" s="272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</row>
    <row r="253" spans="1:60" x14ac:dyDescent="0.2">
      <c r="A253" s="269"/>
      <c r="B253" s="270"/>
      <c r="C253" s="271"/>
      <c r="D253" s="270"/>
      <c r="E253" s="270"/>
      <c r="F253" s="270"/>
      <c r="G253" s="272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</row>
    <row r="254" spans="1:60" x14ac:dyDescent="0.2">
      <c r="A254" s="273"/>
      <c r="B254" s="274"/>
      <c r="C254" s="275"/>
      <c r="D254" s="274"/>
      <c r="E254" s="274"/>
      <c r="F254" s="274"/>
      <c r="G254" s="27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</row>
    <row r="255" spans="1:60" x14ac:dyDescent="0.2">
      <c r="A255" s="6"/>
      <c r="B255" s="7" t="s">
        <v>355</v>
      </c>
      <c r="C255" s="199" t="s">
        <v>355</v>
      </c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</row>
    <row r="256" spans="1:60" x14ac:dyDescent="0.2">
      <c r="C256" s="201"/>
      <c r="AE256" t="s">
        <v>359</v>
      </c>
    </row>
  </sheetData>
  <sheetProtection algorithmName="SHA-512" hashValue="VvfIB4EYKLnyqv3N4saV4osGk39TsO21ldEmZ4XO6z0gXEv+TBBUCgM8DyKUmuPv285bRw/ZkPi7WaF5h6JWag==" saltValue="y4gpx9NtbqvYlJ0QOH2vbA==" spinCount="100000" sheet="1" objects="1" scenarios="1"/>
  <mergeCells count="6">
    <mergeCell ref="A250:G254"/>
    <mergeCell ref="A1:G1"/>
    <mergeCell ref="C2:G2"/>
    <mergeCell ref="C3:G3"/>
    <mergeCell ref="C4:G4"/>
    <mergeCell ref="A249:C249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</cp:lastModifiedBy>
  <cp:lastPrinted>2014-02-28T09:52:57Z</cp:lastPrinted>
  <dcterms:created xsi:type="dcterms:W3CDTF">2009-04-08T07:15:50Z</dcterms:created>
  <dcterms:modified xsi:type="dcterms:W3CDTF">2025-04-04T05:08:39Z</dcterms:modified>
</cp:coreProperties>
</file>